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10320" windowHeight="8145" firstSheet="1" activeTab="9"/>
  </bookViews>
  <sheets>
    <sheet name="Data" sheetId="36" state="hidden" r:id="rId1"/>
    <sheet name="Kriteria" sheetId="38" r:id="rId2"/>
    <sheet name="Sheet1" sheetId="49" state="hidden" r:id="rId3"/>
    <sheet name="CATATAN" sheetId="60" r:id="rId4"/>
    <sheet name=" " sheetId="56" r:id="rId5"/>
    <sheet name="01" sheetId="52" r:id="rId6"/>
    <sheet name="02" sheetId="53" r:id="rId7"/>
    <sheet name="03" sheetId="54" r:id="rId8"/>
    <sheet name="04" sheetId="4" r:id="rId9"/>
    <sheet name="05" sheetId="5" r:id="rId10"/>
    <sheet name="06" sheetId="6" r:id="rId11"/>
    <sheet name="07" sheetId="7" r:id="rId12"/>
    <sheet name="08" sheetId="8" r:id="rId13"/>
    <sheet name="09" sheetId="9" r:id="rId14"/>
    <sheet name="10" sheetId="10" r:id="rId15"/>
    <sheet name="11" sheetId="11" r:id="rId16"/>
    <sheet name="12" sheetId="12" r:id="rId17"/>
    <sheet name="13" sheetId="13" r:id="rId18"/>
    <sheet name="14" sheetId="14" r:id="rId19"/>
    <sheet name="15" sheetId="15" r:id="rId20"/>
    <sheet name="16" sheetId="16" r:id="rId21"/>
    <sheet name="17" sheetId="17" r:id="rId22"/>
    <sheet name="18" sheetId="18" r:id="rId23"/>
    <sheet name="19" sheetId="19" r:id="rId24"/>
    <sheet name="20" sheetId="20" r:id="rId25"/>
    <sheet name="21" sheetId="21" r:id="rId26"/>
    <sheet name="22" sheetId="22" r:id="rId27"/>
    <sheet name="23" sheetId="23" r:id="rId28"/>
    <sheet name="24" sheetId="24" r:id="rId29"/>
    <sheet name="25" sheetId="25" r:id="rId30"/>
    <sheet name="26" sheetId="26" r:id="rId31"/>
    <sheet name="27" sheetId="27" r:id="rId32"/>
    <sheet name="28" sheetId="28" r:id="rId33"/>
    <sheet name="29" sheetId="29" r:id="rId34"/>
    <sheet name="30" sheetId="30" r:id="rId35"/>
    <sheet name="31" sheetId="31" r:id="rId36"/>
    <sheet name="32" sheetId="32" r:id="rId37"/>
    <sheet name="33" sheetId="33" r:id="rId38"/>
    <sheet name="34" sheetId="34" r:id="rId39"/>
    <sheet name="35" sheetId="35" r:id="rId40"/>
    <sheet name="REKAP" sheetId="61" r:id="rId41"/>
    <sheet name="Sheet3" sheetId="62" r:id="rId42"/>
    <sheet name="Sheet4" sheetId="63" r:id="rId43"/>
    <sheet name="Sheet2" sheetId="64" r:id="rId44"/>
  </sheets>
  <definedNames>
    <definedName name="_Hlk60829634" localSheetId="37">'33'!$D$5</definedName>
    <definedName name="_Hlk87210057" localSheetId="24">'20'!$C$1</definedName>
    <definedName name="_Hlk87441376" localSheetId="16">'12'!$D$3</definedName>
    <definedName name="_Hlk87441433" localSheetId="16">'12'!$D$8</definedName>
    <definedName name="_Hlk87462430" localSheetId="17">'13'!$D$3</definedName>
    <definedName name="KTS" localSheetId="4">#REF!</definedName>
    <definedName name="KTS">#REF!</definedName>
    <definedName name="TC" localSheetId="4">#REF!</definedName>
    <definedName name="TC">#REF!</definedName>
  </definedNames>
  <calcPr calcId="144525"/>
</workbook>
</file>

<file path=xl/calcChain.xml><?xml version="1.0" encoding="utf-8"?>
<calcChain xmlns="http://schemas.openxmlformats.org/spreadsheetml/2006/main">
  <c r="A37" i="64" l="1"/>
  <c r="B37" i="64"/>
  <c r="D3" i="63" l="1"/>
  <c r="C3" i="63"/>
  <c r="A11" i="63"/>
  <c r="C38" i="62"/>
  <c r="D38" i="62"/>
  <c r="C38" i="61"/>
  <c r="D38" i="61"/>
  <c r="E38" i="61"/>
  <c r="M10" i="16" l="1"/>
  <c r="B45" i="60" l="1"/>
  <c r="B44" i="60"/>
  <c r="S6" i="60"/>
  <c r="T5" i="60"/>
  <c r="U5" i="60"/>
  <c r="S5" i="60"/>
  <c r="O36" i="60"/>
  <c r="O37" i="60" s="1"/>
  <c r="K36" i="60"/>
  <c r="H36" i="60"/>
  <c r="E40" i="60"/>
  <c r="D40" i="60"/>
  <c r="C40" i="60"/>
  <c r="F39" i="60"/>
  <c r="F38" i="60"/>
  <c r="F37" i="60"/>
  <c r="P32" i="60"/>
  <c r="O32" i="60"/>
  <c r="N32" i="60"/>
  <c r="Q31" i="60"/>
  <c r="Q30" i="60"/>
  <c r="T28" i="60" s="1"/>
  <c r="T30" i="60" s="1"/>
  <c r="Q29" i="60"/>
  <c r="E32" i="60"/>
  <c r="D32" i="60"/>
  <c r="C32" i="60"/>
  <c r="F31" i="60"/>
  <c r="F30" i="60"/>
  <c r="J28" i="60" s="1"/>
  <c r="J30" i="60" s="1"/>
  <c r="F29" i="60"/>
  <c r="K22" i="60"/>
  <c r="K23" i="60" s="1"/>
  <c r="L22" i="60"/>
  <c r="L23" i="60" s="1"/>
  <c r="P12" i="60"/>
  <c r="O12" i="60"/>
  <c r="L16" i="60"/>
  <c r="K16" i="60"/>
  <c r="L15" i="60"/>
  <c r="K15" i="60"/>
  <c r="L14" i="60"/>
  <c r="K14" i="60"/>
  <c r="F40" i="60" l="1"/>
  <c r="Q32" i="60"/>
  <c r="F32" i="60"/>
  <c r="O4" i="60" l="1"/>
  <c r="O3" i="60"/>
  <c r="L4" i="60"/>
  <c r="L3" i="60"/>
  <c r="H5" i="60"/>
  <c r="H6" i="60" s="1"/>
  <c r="D17" i="60"/>
  <c r="D19" i="60" s="1"/>
  <c r="C17" i="60"/>
  <c r="C18" i="60" s="1"/>
  <c r="D6" i="60"/>
  <c r="D8" i="60" s="1"/>
  <c r="D11" i="60" s="1"/>
  <c r="C6" i="60"/>
  <c r="C7" i="60" s="1"/>
  <c r="D22" i="60" l="1"/>
  <c r="C22" i="60"/>
  <c r="C11" i="60"/>
  <c r="I11" i="19" l="1"/>
  <c r="I10" i="19"/>
  <c r="L8" i="16"/>
  <c r="L9" i="16"/>
  <c r="L12" i="16" s="1"/>
  <c r="L10" i="16"/>
  <c r="L11" i="16"/>
  <c r="F11" i="38" l="1"/>
  <c r="F12" i="38"/>
  <c r="F13" i="38"/>
  <c r="F14" i="38"/>
  <c r="F15" i="38"/>
  <c r="F16" i="38"/>
  <c r="F17" i="38"/>
  <c r="F18" i="38"/>
  <c r="F19" i="38"/>
  <c r="F20" i="38"/>
  <c r="F21" i="38"/>
  <c r="F22" i="38"/>
  <c r="F23" i="38"/>
  <c r="F24" i="38"/>
  <c r="F25" i="38"/>
  <c r="F26" i="38"/>
  <c r="F27" i="38"/>
  <c r="F28" i="38"/>
  <c r="F29" i="38"/>
  <c r="F30" i="38"/>
  <c r="F31" i="38"/>
  <c r="F32" i="38"/>
  <c r="F33" i="38"/>
  <c r="F34" i="38"/>
  <c r="F35" i="38"/>
  <c r="B4" i="49" l="1"/>
  <c r="E4" i="49" l="1"/>
  <c r="D4" i="49"/>
  <c r="F10" i="38" l="1"/>
  <c r="F9" i="38"/>
  <c r="F8" i="38"/>
  <c r="F7" i="38"/>
  <c r="F6" i="38"/>
  <c r="F5" i="38"/>
  <c r="F4" i="38"/>
  <c r="F3" i="38"/>
  <c r="F2" i="38"/>
  <c r="F1" i="38"/>
  <c r="U2" i="36"/>
  <c r="T2" i="36"/>
  <c r="S2" i="36"/>
  <c r="R2" i="36"/>
  <c r="Q2" i="36"/>
  <c r="C4" i="49"/>
</calcChain>
</file>

<file path=xl/sharedStrings.xml><?xml version="1.0" encoding="utf-8"?>
<sst xmlns="http://schemas.openxmlformats.org/spreadsheetml/2006/main" count="3757" uniqueCount="1485">
  <si>
    <t>Referensi Butir Mutu (Nomor Standar)</t>
  </si>
  <si>
    <t>IKU</t>
  </si>
  <si>
    <t>IKT</t>
  </si>
  <si>
    <t>INDIKATOR CAPAIAN KINERJA</t>
  </si>
  <si>
    <t>DOKUMEN</t>
  </si>
  <si>
    <t>1.1.1</t>
  </si>
  <si>
    <t xml:space="preserve">Kompetensi lulusan Program Studi yang dinyatakan dalam rumusan CPL KKNI level 6 (enam) </t>
  </si>
  <si>
    <t>Rumusan Kompetensi Lulusan Program Studi</t>
  </si>
  <si>
    <t>1.1.2</t>
  </si>
  <si>
    <t>Rumusan CPL melalui forum pengelola program studi sejenis atau organisasi keilmuan nasional</t>
  </si>
  <si>
    <t>1.2.1</t>
  </si>
  <si>
    <t>1.3.1</t>
  </si>
  <si>
    <t>1.4.1</t>
  </si>
  <si>
    <t>1.4.2</t>
  </si>
  <si>
    <t>1.4.3</t>
  </si>
  <si>
    <t>1.4.4</t>
  </si>
  <si>
    <t>1.5.1</t>
  </si>
  <si>
    <t>Penetapan Rata-rata masa studi lulusan</t>
  </si>
  <si>
    <t>1.5.2</t>
  </si>
  <si>
    <t xml:space="preserve">Penetapan Masa Penyelesaian tugas akhir mahasiswa PS </t>
  </si>
  <si>
    <t>Masa Penyelesaian tugas akhir mahasiswa PS (5 Bulan)</t>
  </si>
  <si>
    <t>1.5.3</t>
  </si>
  <si>
    <t>Peningkatan Persentase kelulusan tepat waktu (8 Semester)</t>
  </si>
  <si>
    <t>1.5.4</t>
  </si>
  <si>
    <t>1.5.5</t>
  </si>
  <si>
    <t>Peningkatan Persentase Lulusan PS yang menghabiskan paling sedikit 20 (dua puluh) sks di luar Prodi</t>
  </si>
  <si>
    <t>1.6.1</t>
  </si>
  <si>
    <t>Pelaksanaan tracer study yang mencakup 5 aspek sebagai berikut:</t>
  </si>
  <si>
    <t>1.6.2</t>
  </si>
  <si>
    <t xml:space="preserve">Pengukuran Lama waktu tunggu lulusan PS mendapatkan pekerjaan pertama </t>
  </si>
  <si>
    <t>1.6.3</t>
  </si>
  <si>
    <t xml:space="preserve">Pengukuran Persentase Kesesuaian bidang kerja lulusan PS </t>
  </si>
  <si>
    <t>1.6.4</t>
  </si>
  <si>
    <t xml:space="preserve">Pengukuran persentase Tingkat dan ukuran tempat kerja lulusan </t>
  </si>
  <si>
    <t>1.6.5</t>
  </si>
  <si>
    <t>Pengukuran tingkat kepuasan pengguna</t>
  </si>
  <si>
    <t>2.1.1</t>
  </si>
  <si>
    <t xml:space="preserve">Keterlibatan pemangku kepentingan dalam proses evaluasi dan pemutakhiran kurikulum  </t>
  </si>
  <si>
    <t>2.2.1</t>
  </si>
  <si>
    <t>2.3.1</t>
  </si>
  <si>
    <t>2.3.2</t>
  </si>
  <si>
    <t>Penetapan Beban kurikulum paling sedikit 144 sks</t>
  </si>
  <si>
    <t>Beban Kurikulum Program Studi memenuhi paling sedikit 144 sks</t>
  </si>
  <si>
    <t>2.4.1</t>
  </si>
  <si>
    <t>Peningkatan Persentase Program Studi yang melakukan pengembangan kurikulum bersama (merencanakan hasil (output) pembelajaran, konten, dan metode pembelajaran)</t>
  </si>
  <si>
    <t>Program Studi melakukan pengembangan kurikulum bersama sesuai perjanjian kerjasama</t>
  </si>
  <si>
    <t>2.5.1</t>
  </si>
  <si>
    <t>2.6.1</t>
  </si>
  <si>
    <t>Tersedia Pedoman Pelaksanaan Kurikulum yang mencakup Pemantauan dan Peninjauan Kurikulum</t>
  </si>
  <si>
    <t>Keputusan Rektor tentang Pedoman Pelaksanaan Kurikulum Program Studi lingkup Unidayan</t>
  </si>
  <si>
    <t>3.1.1</t>
  </si>
  <si>
    <t>Penerapan sistem penugasan dosen berdasarkan kebutuhan, kualifikasi, keahlian dan pengalaman.</t>
  </si>
  <si>
    <t>Penugasan seluruh Dosen Program Studi sesuai kebutuhan, kualifikasi, keahlian dan pengalaman</t>
  </si>
  <si>
    <t>3.2.1</t>
  </si>
  <si>
    <t>Pemenuhan karakteristik proses pembelajaran yang terdiri atas sifat interaktif, holistik, integratif, saintifik, kontekstual, tematik, efektif, kolaboratif, dan berpusat pada mahasiswa.</t>
  </si>
  <si>
    <t>3.3.1</t>
  </si>
  <si>
    <t xml:space="preserve">Ketersediaan dan kelengkapan dokumen rencana pembelajaran semester (RPS) </t>
  </si>
  <si>
    <t>3.3.2</t>
  </si>
  <si>
    <t xml:space="preserve">Peningkatan Jumlah RPS yang  Mengimplementasi-kan MBKM </t>
  </si>
  <si>
    <t>Jumlah RPS yang meng-implementasikan  MBKM ≥ 10</t>
  </si>
  <si>
    <t>3.3.3</t>
  </si>
  <si>
    <t>Kedalaman dan keluasan RPS sesuai dengan capaian pembelajaran lulusan</t>
  </si>
  <si>
    <t>3.4.1</t>
  </si>
  <si>
    <t>Bentuk interaksi antara dosen, mahasiswa dan sumber belajar dalam lingkungan belajar tertentu secara on-line dan off-line dalam bentuk audio-visual terdokumentasi</t>
  </si>
  <si>
    <t>3.4.2</t>
  </si>
  <si>
    <t>Pemantauan kesesuaian proses terhadap rencana pembelajaran, dan hasil monev terdokumentasi dengan baik dan digunakan untuk meningkatkan mutu proses pembelajaran</t>
  </si>
  <si>
    <t>3.4.3</t>
  </si>
  <si>
    <t>3.4.4</t>
  </si>
  <si>
    <t>3.4.5</t>
  </si>
  <si>
    <t>Kesesuaian metode pembelajaran dengan capaian pembelajaran. Contoh: RBE (research based education), IBE (industry based education), teaching factory/teaching industry, dll.</t>
  </si>
  <si>
    <t>3.4.6</t>
  </si>
  <si>
    <t>Pembelajaran dilaksanakan dalam bentuk praktikum, praktik studio, praktik bengkel, atau praktik lapangan</t>
  </si>
  <si>
    <t>3.5.1</t>
  </si>
  <si>
    <t>Monitoring dan evaluasi pelaksanaan proses pembelajaran mencakup karakteristik, perencanaan, pelaksanaan, proses pembelajaran dan beban belajar mahasiswa untuk memperoleh capaian pembelajaran lulusan.</t>
  </si>
  <si>
    <t>STANDAR ISI PEMBELAJARAN</t>
  </si>
  <si>
    <t>STANDAR PROSES PEMBELAJARAN</t>
  </si>
  <si>
    <t>STANDAR PENILAIAN PEMBELAJARAN</t>
  </si>
  <si>
    <t>4.1.1</t>
  </si>
  <si>
    <t>4.2.1</t>
  </si>
  <si>
    <t>4.3.1</t>
  </si>
  <si>
    <t>5.1.1</t>
  </si>
  <si>
    <t>Tersedia pedoman tertulis tentang sistem rekrutmen, penempatan, pembinaan, pengembangan, kode etik serta pemberhentian dosen</t>
  </si>
  <si>
    <t>SK Rektor tentang Pedoman Rekrutmen, Penempatan, Pembinaan, Pengembangan, Kode Etik Serta Pemberhentian Dosen</t>
  </si>
  <si>
    <t>5.2.1</t>
  </si>
  <si>
    <t>Kecukupan jumlah DTPS</t>
  </si>
  <si>
    <t>5.2.2</t>
  </si>
  <si>
    <t>Kualifikasi akademik DTPS</t>
  </si>
  <si>
    <t>5.2.3</t>
  </si>
  <si>
    <t>5.2.4</t>
  </si>
  <si>
    <t>5.2.5</t>
  </si>
  <si>
    <t>5.2.6</t>
  </si>
  <si>
    <t>5.2.7</t>
  </si>
  <si>
    <t>Dosen Tidak Tetap</t>
  </si>
  <si>
    <t>5.3.1</t>
  </si>
  <si>
    <t>RRD ≥ 0,25</t>
  </si>
  <si>
    <t>5.3.2</t>
  </si>
  <si>
    <t>5.3.3</t>
  </si>
  <si>
    <t>5.3.4</t>
  </si>
  <si>
    <t>5.3.5</t>
  </si>
  <si>
    <t>5.3.6</t>
  </si>
  <si>
    <t>5.4.1</t>
  </si>
  <si>
    <t>Upaya Pengembangan Dosen</t>
  </si>
  <si>
    <t>5.5.1</t>
  </si>
  <si>
    <t>Kualifikasi dan kecukupan tenaga kependidikan berdasarkan jenis pekerjaannya (administrasi, pustakawan, teknisi, dll.)</t>
  </si>
  <si>
    <t>5.5.2</t>
  </si>
  <si>
    <t>Kualifikasi dan kecukupan laboran untuk mendukung proses pembelajaran sesuai dengan kebutuhan program studi</t>
  </si>
  <si>
    <t>STANDAR SARANA DAN PRASARANA PEMBELAJARAN</t>
  </si>
  <si>
    <t>STANDAR PENGELOLAAN PEMBELAJARAN</t>
  </si>
  <si>
    <t>STANDAR PEMBIAYAAN PEMBELAJARAN</t>
  </si>
  <si>
    <t>6.1.1</t>
  </si>
  <si>
    <t>Kecukupan sarana dan prasarana mencakup ketersediaan, kemutakhiran, dan relevansi.</t>
  </si>
  <si>
    <t>Jumlah ruang kelas penunjang sesuai kebutuhan Program Studi</t>
  </si>
  <si>
    <t>Jumlah laboratorium penunjang proses pembelajaran, penelitian dan PkM sesuai kebutuhan Program Studi</t>
  </si>
  <si>
    <t>Rasio luas ruang kelas untuk tiap mahasiswa 1 m2 (setiap mahasiswa)</t>
  </si>
  <si>
    <t>Rasio luas ruang dosen untuk tiap dosen 4 m2 (setiap dosen)</t>
  </si>
  <si>
    <t>Rasio luas ruang administrasi dan kantor untuk setiap orang 4 m2 (setiap orang)</t>
  </si>
  <si>
    <t>Jumlah prasarana penunjang dan unit bisnis sesuai kebutuhan Program Studi</t>
  </si>
  <si>
    <t>Jumlah ruang UKM sesuai kebutuhan Program Studi</t>
  </si>
  <si>
    <t>Luas ruangan penunjang untuk kegiatan OR dan seni 1000 m2</t>
  </si>
  <si>
    <t>Tersedia Ruang terbuka hijau</t>
  </si>
  <si>
    <t>Kapasitas Ruangan Kantin Unidayan  20 (Orang)</t>
  </si>
  <si>
    <t>6.2.1</t>
  </si>
  <si>
    <t>Bangunan dilengkapi fasilitas yang dapat diakses oleh mahasiswa berkebutuhan khusus</t>
  </si>
  <si>
    <t>7.1.1</t>
  </si>
  <si>
    <t xml:space="preserve">Penyusunan rencana Pembelajaran setiap mata kuliah sesuai Kurikulum </t>
  </si>
  <si>
    <t>Tersedia Dokumen Perencanaan Pembelajaran UPPS</t>
  </si>
  <si>
    <t>7.2.1</t>
  </si>
  <si>
    <t xml:space="preserve">Kesiapan anggaran, sarana dan prasarana pembelajaran, dan sistem informasi untuk pelaksanaan program Pembelajaran sesuai standar isi, standar proses, standar penilaian    </t>
  </si>
  <si>
    <t>Tersedia Dokumen Pengorganisasian Pembelajaran UPPS</t>
  </si>
  <si>
    <t>7.3.1</t>
  </si>
  <si>
    <t xml:space="preserve">Kesiapan SDM untuk pelaksanaan program Pembelajaran sesuai standar isi, standar proses, standar penilaian    </t>
  </si>
  <si>
    <t>Tersedia Dokumen Penempatan personil pembelajaran UPPS</t>
  </si>
  <si>
    <t>7.4.1</t>
  </si>
  <si>
    <t>Pengembangan suasana akademik dan otonomi keilmuan</t>
  </si>
  <si>
    <t>Tersedia Dokumen Pengarahan Pembelajaran UPPS</t>
  </si>
  <si>
    <t>7.5.1</t>
  </si>
  <si>
    <t>Pelaksanaan pemantauan dan evaluasi secara periodik terhadap proses Pembelajaran;</t>
  </si>
  <si>
    <t>Tersedia Dokumen Pengawasan Pembelajaran UPPS</t>
  </si>
  <si>
    <t>7.6.1</t>
  </si>
  <si>
    <t>Penyusunan laporan hasil program Pembelajaran secara periodik sebagai sumber data dan informasi dalam pengambilan keputusan perbaikan dan pengembangan mutu pembelajaran.</t>
  </si>
  <si>
    <t>Tersedia Dokumen Laporan Hasil Pembelajaran UPPS</t>
  </si>
  <si>
    <t>8.1.1</t>
  </si>
  <si>
    <t>Tersedia rencana kerja anggaran Fakultas tahunan sesuai Standar satuan biaya operasional.</t>
  </si>
  <si>
    <t>Tersedia Dokumen Penyusunan RKA Fakultas</t>
  </si>
  <si>
    <t>8.2.1</t>
  </si>
  <si>
    <t>8.3.1</t>
  </si>
  <si>
    <t>Realisasi investasi (SDM, sarana dan prasarana) memenuhi seluruh kebutuhan akan penyelenggaraan program pendidikan, penelitian dan PkM serta memenuhi standar perguruan tinggi terkait pendidikan, penelitian dan PkM .</t>
  </si>
  <si>
    <t>Realisasi investasi (SDM, sarana dan prasarana) memenuhi seluruh kebutuhan penyelenggara-an program pendidikan, penelitian dan PkM</t>
  </si>
  <si>
    <t>8.4.1</t>
  </si>
  <si>
    <t>Dana dapat menjamin keberlangsungan operasional tridharma, pengembangan 3 tahun terakhir serta memiliki kecukupan dana untuk rencana pengembangan 3 tahun ke depan yang didukung oleh sumber pendanaan yang realistis</t>
  </si>
  <si>
    <t>Dana dapat menjamin keberlangsungan operasional tridharma, pengembangan 3 tahun terakhir serta rencana pengembangan 3 tahun ke depan</t>
  </si>
  <si>
    <t>STANDAR HASIL PENELITIAN</t>
  </si>
  <si>
    <t>STANDAR ISI PENELITIAN</t>
  </si>
  <si>
    <t>STANDAR PROSES PENELITIAN</t>
  </si>
  <si>
    <t>STANDAR PENILAIAN PENELITIAN</t>
  </si>
  <si>
    <t>STANDAR PENELITI</t>
  </si>
  <si>
    <t>STANDAR SARANA DAN PRASARANA PENELITIAN</t>
  </si>
  <si>
    <t>9.1.1</t>
  </si>
  <si>
    <t>Peningkatan publikasi ilmiah mahasiswa, yang dihasilkan secara mandiri atau bersama DTPS</t>
  </si>
  <si>
    <r>
      <t>NA1</t>
    </r>
    <r>
      <rPr>
        <sz val="11"/>
        <color theme="1"/>
        <rFont val="Arial"/>
        <family val="2"/>
      </rPr>
      <t xml:space="preserve"> = Jumlah publikasi mahasiswa di jurnal nasional tidak terakreditasi.</t>
    </r>
  </si>
  <si>
    <r>
      <t>NA2</t>
    </r>
    <r>
      <rPr>
        <sz val="11"/>
        <color theme="1"/>
        <rFont val="Arial"/>
        <family val="2"/>
      </rPr>
      <t xml:space="preserve"> = Jumlah publikasi mahasiswa di jurnal nasional terakreditasi.</t>
    </r>
  </si>
  <si>
    <r>
      <t>NA3</t>
    </r>
    <r>
      <rPr>
        <sz val="11"/>
        <color theme="1"/>
        <rFont val="Arial"/>
        <family val="2"/>
      </rPr>
      <t xml:space="preserve"> = Jumlah publikasi mahasiswa di jurnal internasional.</t>
    </r>
  </si>
  <si>
    <r>
      <t>NA4</t>
    </r>
    <r>
      <rPr>
        <sz val="11"/>
        <color theme="1"/>
        <rFont val="Arial"/>
        <family val="2"/>
      </rPr>
      <t xml:space="preserve"> = Jumlah publikasi mahasiswa di jurnal internasional bereputasi.</t>
    </r>
  </si>
  <si>
    <r>
      <t>NB1</t>
    </r>
    <r>
      <rPr>
        <sz val="11"/>
        <color theme="1"/>
        <rFont val="Arial"/>
        <family val="2"/>
      </rPr>
      <t xml:space="preserve"> = Jumlah publikasi mahasiswa di seminar wilayah/lokal/PT.</t>
    </r>
  </si>
  <si>
    <r>
      <t>NB2</t>
    </r>
    <r>
      <rPr>
        <sz val="11"/>
        <color theme="1"/>
        <rFont val="Arial"/>
        <family val="2"/>
      </rPr>
      <t xml:space="preserve"> = Jumlah publikasi mahasiswa di seminar nasional.</t>
    </r>
  </si>
  <si>
    <r>
      <t xml:space="preserve">NB3 </t>
    </r>
    <r>
      <rPr>
        <sz val="11"/>
        <color theme="1"/>
        <rFont val="Arial"/>
        <family val="2"/>
      </rPr>
      <t>= Jumlah publikasi mahasiswa di seminar internasional.</t>
    </r>
  </si>
  <si>
    <r>
      <t>NC1</t>
    </r>
    <r>
      <rPr>
        <sz val="11"/>
        <color theme="1"/>
        <rFont val="Arial"/>
        <family val="2"/>
      </rPr>
      <t xml:space="preserve"> = Jumlah tulisan mahasiswa di media massa wilayah.</t>
    </r>
  </si>
  <si>
    <r>
      <t>NC2</t>
    </r>
    <r>
      <rPr>
        <sz val="11"/>
        <color theme="1"/>
        <rFont val="Arial"/>
        <family val="2"/>
      </rPr>
      <t xml:space="preserve"> = Jumlah tulisan mahasiswa di media massa nasional.</t>
    </r>
  </si>
  <si>
    <r>
      <t>NC3</t>
    </r>
    <r>
      <rPr>
        <sz val="11"/>
        <color theme="1"/>
        <rFont val="Arial"/>
        <family val="2"/>
      </rPr>
      <t xml:space="preserve"> = Jumlah tulisan mahasiswa di media massa internasional.</t>
    </r>
  </si>
  <si>
    <r>
      <t>NM</t>
    </r>
    <r>
      <rPr>
        <sz val="11"/>
        <color theme="1"/>
        <rFont val="Arial"/>
        <family val="2"/>
      </rPr>
      <t xml:space="preserve"> = Jumlah mahasiswa pada saat TS.</t>
    </r>
  </si>
  <si>
    <t>RI = ((NA4 + NB3 + NC3) / NM) x 100%</t>
  </si>
  <si>
    <t>RN = ((NA2 + NA3 + NB2 + NC2) / NM) x 100%</t>
  </si>
  <si>
    <t>RL = ((NA1 + NB1 + NC1) / NM) x 100%</t>
  </si>
  <si>
    <t>9.2.1</t>
  </si>
  <si>
    <t>Peningkatan Luaran penelitian yang dihasilkan mahasiswa, baik secara mandiri atau bersama DTPS, berupa HKI, TTG, Buku ber-ISBN dan Book Chapter</t>
  </si>
  <si>
    <t>10.1.1</t>
  </si>
  <si>
    <t>Tersedia materi Penelitian dasar yang berupa penjelasan atau penemuan untuk mengantisipasi suatu gejala, fenomena, kaidah, model, atau postulat baru.</t>
  </si>
  <si>
    <t>Jumlah Penelitian Dasar</t>
  </si>
  <si>
    <t>10.1.2</t>
  </si>
  <si>
    <t>Tersedia materi penelitian terapan yang berorientasi pada luaran Penelitian yang berupa inovasi serta  pengembangan ilmu pengetahuan dan teknologi yang bermanfaat bagi masyarakat, dunia usaha, dan/atau industri.</t>
  </si>
  <si>
    <t>Jumlah Penelitian Terapan</t>
  </si>
  <si>
    <t>11.1.1</t>
  </si>
  <si>
    <t>Memiliki peta jalan yang  memayungi tema penelitian dosen dan mahasiswa dan termuat dalam Renstra Penelitian Unidayan</t>
  </si>
  <si>
    <t>Tersedia peta jalan</t>
  </si>
  <si>
    <t>11.2.1</t>
  </si>
  <si>
    <t>Dosen dan mahasiswa melaksanakan penelitian sesuai dengan agenda penelitian dosen yang merujuk kepada peta jalan penelitian</t>
  </si>
  <si>
    <t>11.3.1</t>
  </si>
  <si>
    <t>Melakukan evaluasi kesesuaian penelitian dosen dan mahasiswa dengan peta jalan</t>
  </si>
  <si>
    <t>11.4.1</t>
  </si>
  <si>
    <t>Menggunakan hasil evaluasi untuk perbaikan relevansi penelitian dan pengembangan keilmuan program studi</t>
  </si>
  <si>
    <t>11.5.1</t>
  </si>
  <si>
    <t>11.6.1</t>
  </si>
  <si>
    <t>Tersedia Pedoman Registrasi dan Penyusunan Tugas Akhir yang mengatur tugas akhir mahasiswa</t>
  </si>
  <si>
    <t xml:space="preserve">Tersedia Pedoman Registrasi Tugas Akhir dan Panduan Penyusunan Tugas Akhir yang mengatur tugas akhir mahasiswa </t>
  </si>
  <si>
    <t>12.1.1</t>
  </si>
  <si>
    <t>Prinsip penilaian proses dan hasil penelitian yakni edukatif, objektif, akuntabel, dan transparan, serta memperhatikan kesesuaian dengan standar hasil, standar isi, dan standar proses Penelitian</t>
  </si>
  <si>
    <t>Tersedia Pedoman Penilaian Proses dan Hasil Penelitian Unidayan</t>
  </si>
  <si>
    <t>12.2.1</t>
  </si>
  <si>
    <t>Penilaian Penelitian dilakukan dengan menggunakan metode dan instrumen yang relevan, akuntabel, dan dapat mewakili ukuran ketercapaian kinerja proses serta pencapaian kinerja hasil Penelitian.</t>
  </si>
  <si>
    <t>Tercapainya penilaian penelitian dosen disertai bukti sahih hasil penilaian</t>
  </si>
  <si>
    <t>12.3.1</t>
  </si>
  <si>
    <t xml:space="preserve">Ketersediaan Pedoman Penilaian Penelitian yang dilaksanakan oleh mahasiswa </t>
  </si>
  <si>
    <t>Tersedia Pedoman Penilaian Penelitian yang dilaksanakan oleh mahasiswa (termuat dalam Pedoman Penyusunan Tugas Akhir)</t>
  </si>
  <si>
    <t>13.1.1</t>
  </si>
  <si>
    <t>Dosen Peneliti wajib memiliki penguasaan metodologi penerapan keilmuan yang sesuai dengan bidang keahlian, objek penelitian, serta tingkat kerumitan dan kedalaman penelitian</t>
  </si>
  <si>
    <t>13.2.1</t>
  </si>
  <si>
    <t>Kompetensi peneliti menentukan kewenangan melaksanakan penelitian</t>
  </si>
  <si>
    <t>14.1.1</t>
  </si>
  <si>
    <t>Kecukupan Sarana dan prasarana Penelitian yang merupakan fasilitas Perguruan Tinggi yang digunakan untuk memfasilitasi Penelitian paling sedikit yang terkait dengan bidang ilmu Program Studi.</t>
  </si>
  <si>
    <t>Kecukupan Sarana dan prasarana Penelitian terpenuhi</t>
  </si>
  <si>
    <t>14.2.1</t>
  </si>
  <si>
    <t>Ketersediaan sarana dan prasarana Penelitian yang memenuhi standar mutu, keselamatan kerja, kesehatan, kenyamanan, dan keamanan.</t>
  </si>
  <si>
    <t>Sarana dan prasarana Penelitian memenuhi standar mutu, keselamatan kerja, kesehatan, kenyamanan, dan keamanan</t>
  </si>
  <si>
    <t>14.3.1</t>
  </si>
  <si>
    <t>Ketersediaan Sistem TIK (Teknologi Informasi dan Komunikasi) Penelitian</t>
  </si>
  <si>
    <t>Tersedia Sistem TIK (Teknologi Informasi dan Komunikasi) Penelitian</t>
  </si>
  <si>
    <t>15.1.1</t>
  </si>
  <si>
    <t>Terbentuknya Lembaga penelitian dan pengabdian kepada masyarakat sebagai unit pengelola Penelitian dan PkM di tingkat fakultas</t>
  </si>
  <si>
    <t>Tersedia unit pengelola Penelitian dan PkM fakultas</t>
  </si>
  <si>
    <t>15.2.1</t>
  </si>
  <si>
    <t>Tersedia Rencana Strategis Penelitian yang merupakan bagian dari Rencana Strategis Perguruan Tinggi;</t>
  </si>
  <si>
    <t>Tersedia Renstra Penelitian dan Peta jalan penelitian fakultas/program studi</t>
  </si>
  <si>
    <t>15.3.1</t>
  </si>
  <si>
    <t>Terlaksananya penyusunan kriteria dan prosedur penilaian Penelitian</t>
  </si>
  <si>
    <t>Tersedia Panduan Pelaksanaan Penelitian Fakultas/Prodi</t>
  </si>
  <si>
    <t>Terlaksanya pendayagunaan sarana dan prasarana dengan lembaga  lain melalui kerja sama Penelitian;</t>
  </si>
  <si>
    <t>Tersedia Rekap Data dan Bukti Kerjasama Penelitian program studi</t>
  </si>
  <si>
    <t>Terlaksanya analisis kebutuhan yang menyangkut jumlah, jenis, dan spesifikasi sarana dan prasarana Penelitian.</t>
  </si>
  <si>
    <t>15.4.1</t>
  </si>
  <si>
    <t>Tersedia panduan tentang kriteria pelaksana Penelitian dengan mengacu pada standar hasil, standar isi, dan standar proses Penelitian.</t>
  </si>
  <si>
    <t>Tersedia Panduan Pelaksana Penelitian Fakultas/Program Studi</t>
  </si>
  <si>
    <t>15.5.1</t>
  </si>
  <si>
    <t>Terlaksanya peningkatan mutu pengelolaan lembaga atau fungsi Penelitian dalam menjalankan program Penelitian secara berkelanjutan.</t>
  </si>
  <si>
    <t>Data Rekap Pelatihan/Workshop Penyusunan Proposal Penelitian</t>
  </si>
  <si>
    <t>Data Rekap Penerima Penghargaan kepada pelaksana Penelitian berprestasi</t>
  </si>
  <si>
    <t>15.6.1</t>
  </si>
  <si>
    <t>Terlaksanya pemantauan dan evaluasi program Penelitian</t>
  </si>
  <si>
    <t>Tersedia hasil monev pelaksanaan penelitian</t>
  </si>
  <si>
    <t>15.7.1</t>
  </si>
  <si>
    <t>Terlaksananya pelaporan kinerja penelitian paling sedikit melalui pangkalan data Pendidikan Tinggi.</t>
  </si>
  <si>
    <t>Rekap dan Input data kegiatan Penelitian dosen dan mahasiswa pada PDDIKTI</t>
  </si>
  <si>
    <t>16.1.1</t>
  </si>
  <si>
    <t>Tersedia dana Penelitian bagi DTPS.</t>
  </si>
  <si>
    <t>16.2.1</t>
  </si>
  <si>
    <t>Peningkatan perolehan dana penelitian  yang bersumber selain dari dana internal Perguruan Tinggi dapat bersumber dari pemerintah, kerja sama dengan lembaga lain di dalam maupun di luar negeri.</t>
  </si>
  <si>
    <t>Perolehan dana penelitian  yang bersumber selain dari dana internal Perguruan Tinggi</t>
  </si>
  <si>
    <t>17.1.1</t>
  </si>
  <si>
    <t>Peningkatan publikasi ilmiah PkM mahasiswa, yang dihasilkan secara mandiri atau bersama DTPS</t>
  </si>
  <si>
    <t>17.2.1</t>
  </si>
  <si>
    <t>Peningkatan Luaran PkM yang dihasilkan mahasiswa, baik secara mandiri atau bersama DTPS, berupa HKI, TTG, Buku ber-ISBN dan Book Chapter</t>
  </si>
  <si>
    <t>18.1.1</t>
  </si>
  <si>
    <t>Tersedia hasil Penelitian terapan yang dapat diterapkan langsung dan dibutuhkan oleh masyarakat pengguna</t>
  </si>
  <si>
    <t>Tersedia Penelitian Terapan</t>
  </si>
  <si>
    <t>18.1.2</t>
  </si>
  <si>
    <t>Tersedia hasil penelitian pengembangan ilmu pengetahuan dan teknologi dalam rangka memberdayakan masyarakat</t>
  </si>
  <si>
    <t>Tersedia Penelitian Pengembangan</t>
  </si>
  <si>
    <t>18.1.3</t>
  </si>
  <si>
    <t>Tersedia hasil penelitian teknologi tepat guna yang dapat dimanfaatkan dalam rangka meningkatkan taraf hidup dan kesejahteraan masyarakat</t>
  </si>
  <si>
    <t xml:space="preserve">Tersedia Penelitian dengan luaran Teknologi Tepat Guna, Produk (Produk Terstandarisasi, Produk Tersertifikasi) </t>
  </si>
  <si>
    <t>18.1.4</t>
  </si>
  <si>
    <t>Tersedia hasil penelitian model pemecahan masalah, rekayasa sosial, dan/atau rekomendasi kebijakan yang dapat diterapkan langsung oleh masyarakat, dunia usaha, industri, dan/atau Pemerintah</t>
  </si>
  <si>
    <r>
      <t xml:space="preserve">Tersedia hasil Penelitian Model pemecahan masalah, rekayasa sosial, dan/atau rekomendasi kebijakan </t>
    </r>
    <r>
      <rPr>
        <sz val="9"/>
        <color rgb="FF000000"/>
        <rFont val="Arial"/>
        <family val="2"/>
      </rPr>
      <t>(Buku Book Chapter)</t>
    </r>
  </si>
  <si>
    <t>18.1.5</t>
  </si>
  <si>
    <t>Kekayaan Intelektual (KI) yang dapat diterapkan langsung oleh masyarakat, dunia usaha, dan/atau industri.</t>
  </si>
  <si>
    <t xml:space="preserve">HKI : Paten, Paten Sederhana </t>
  </si>
  <si>
    <t xml:space="preserve">HKI : Hak Cipta, Desain Produk Industri, Perlindungan Varietas Tanaman, Desain Tata Letak Sirkuit Terpadu, dll. </t>
  </si>
  <si>
    <t>Memiliki peta jalan yang  memayungi tema PkM dosen dan mahasiswa dan termuat dalam Renstra PkM Unidayan</t>
  </si>
  <si>
    <t>Tema PkM dosen dan mahasiswa</t>
  </si>
  <si>
    <t>Dosen dan mahasiswa melaksanakan PkM sesuai dengan agenda PkM yang merujuk kepada peta jalan PkM</t>
  </si>
  <si>
    <t>PkM dosen dan mahasiswa sesuai peta jalan PkM</t>
  </si>
  <si>
    <t>Melakukan evaluasi kesesuaian PkM dosen dan mahasiswa dengan peta jalan</t>
  </si>
  <si>
    <t>Tersedia hasil evaluasi kesesuaian PkM dosen dan mahasiswa dengan peta jalan</t>
  </si>
  <si>
    <t>menggunakan hasil evaluasi untuk perbaikan relevansi PkM dan pengembangan keilmuan program studi</t>
  </si>
  <si>
    <t>Hasil evaluasi untuk perbaikan relevansi PkM</t>
  </si>
  <si>
    <t>Jumlah PkM dosen yang melibatkan mahasiswa (PPkMDM ≥ 25%)</t>
  </si>
  <si>
    <t>20.1.1</t>
  </si>
  <si>
    <t>Prinsip penilaian proses dan hasil Pengabdian kepada Masyarakat yakni edukatif, objektif, akuntabel, dan transparan.</t>
  </si>
  <si>
    <t>Keputusan Rektor tentang Pedoman Penilaian Proses dan Hasil PkM Unidayan</t>
  </si>
  <si>
    <t>20.2.1</t>
  </si>
  <si>
    <t>Survey tingkat kepuasan masyarakat (penerima atau peserta program)</t>
  </si>
  <si>
    <t>Tercapainya tingkat kepuasan masyarakat pada level 3 (skala1-5) dari hasil survey kepuasan masyarakat (penerima atau peserta program)</t>
  </si>
  <si>
    <t>Terjadinya perubahan sikap, pengetahuan, dan keterampilan pada masyarakat sesuai dengan sasaran program</t>
  </si>
  <si>
    <t>&gt;60% Peserta kegiatan meningkat pengetahuannya</t>
  </si>
  <si>
    <t>&gt;30% peserta kegiatan mengalami perubahan sikap</t>
  </si>
  <si>
    <t>&gt;20% peserta kegiatan mengalami peningkatan ketrampilan.</t>
  </si>
  <si>
    <t>(Tercapainya perubahan sikap, pengetahuan, dan keterampilan pada masyarakat pada level 3 (skala1-5) dari hasil survei perubahan sikap, pengetahuan, dan keterampilan)</t>
  </si>
  <si>
    <t>20.2.3</t>
  </si>
  <si>
    <t>Dapat dimanfaatkannya ilmu pengetahuan dan teknologi di masyarakat secara berkelanjutan</t>
  </si>
  <si>
    <t>(Tercapainya pemanfaatan IPTEK secara berkelanjutan pada level 3 (skala1-5) dari hasil survey pemanfaatan IPTEK)</t>
  </si>
  <si>
    <t>20.2.4</t>
  </si>
  <si>
    <t>Terciptanya pengayaan sumber belajar dan/atau Pembelajaran serta pematangan sivitas akademika sebagai hasil pengembangan ilmu pengetahuan dan teknologi</t>
  </si>
  <si>
    <t>Terdapat umpan balik bahan pengayaan sumber belajar dari hasil pengembangan IPTEK di masyarakat</t>
  </si>
  <si>
    <t>20.2.5</t>
  </si>
  <si>
    <t>Teratasinya masalah sosial dan rekomendasi kebijakan yang dapat dimanfaatkan oleh pemangku kepentingan</t>
  </si>
  <si>
    <t>Terdapat rekomendasi kebijakan bagi</t>
  </si>
  <si>
    <t>20.3.1</t>
  </si>
  <si>
    <t>Ketersediaan Pedoman dan Instrumen Pengukuran Kinerja Proses dan Hasil PkM</t>
  </si>
  <si>
    <t>Pedoman dan Instrumen Pengukuran Kinerja Proses dan Hasil PkM</t>
  </si>
  <si>
    <t>21.1.1</t>
  </si>
  <si>
    <t>Pelaksana PkM wajib memiliki penguasaan metodologi penerapan keilmuan yang sesuai dengan bidang keahlian, jenis kegiatan, serta tingkat kerumitan dan kedalaman sasaran kegiatan.</t>
  </si>
  <si>
    <t>Pelaksana pengabdian</t>
  </si>
  <si>
    <t>21.2.1</t>
  </si>
  <si>
    <t>Kompetensi pelaksana PkM menentukan kewenangan melaksanakan PkM</t>
  </si>
  <si>
    <t>Jumlah luaran PkM Dosen yang dapat dimanfaatkan oleh masyarakat</t>
  </si>
  <si>
    <t>22.1.1</t>
  </si>
  <si>
    <t>Kecukupan Sarana dan prasarana Pengabdian kepada Masyarakat yang merupakan fasilitas Perguruan Tinggi yang digunakan untuk memfasilitasi Pengabdian kepada Masyarakat paling sedikit yang terkait dengan penerapan bidang ilmu dari Program Studi yang dikelola Perguruan Tinggi dan area sasaran kegiatan</t>
  </si>
  <si>
    <t>Kecukupan Sarana dan prasarana Pengabdian kepada Masyarakat terpenuhi</t>
  </si>
  <si>
    <t>22.2.1</t>
  </si>
  <si>
    <t>Ketersediaan sarana dan prasarana PkM yang memenuhi standar mutu, keselamatan kerja, kesehatan, kenyamanan, dan keamanan.</t>
  </si>
  <si>
    <t>Sarana dan prasarana PkM memenuhi standar mutu, keselamatan kerja, kesehatan, kenyamanan, dan keamanan</t>
  </si>
  <si>
    <t>22.3.1</t>
  </si>
  <si>
    <t>Ketersediaan Sistem TIK (Teknologi Informasi dan Komunikasi) PkM</t>
  </si>
  <si>
    <t>Tersedia Sistem TIK (Teknologi Informasi dan Komunikasi) PkM</t>
  </si>
  <si>
    <t>Terbentuknya Lembaga Penelitian dan pengabdian kepada masyarakat (LPPM) sebagai unit pengelola Penelitian dan PKM Unidayan</t>
  </si>
  <si>
    <t>LPPM sebagai unit pengelola Penelitian dan PkM Unidayan</t>
  </si>
  <si>
    <t>Tersedia Rencana Strategis PKM yang merupakan bagian dari Rencana Strategis Perguruan Tinggi;</t>
  </si>
  <si>
    <t>Tersedia Renstra PKM Unidayan</t>
  </si>
  <si>
    <t>Terlaksananya penyusunan kriteria dan prosedur penilaian PKM</t>
  </si>
  <si>
    <t>Tersedia Panduan Hibah PKM Unidayan</t>
  </si>
  <si>
    <t>Terlaksanya pendayagunaan sarana dan prasarana dengan lembaga  lain melalui kerja sama PKM;</t>
  </si>
  <si>
    <t xml:space="preserve">Tersedia Rekap Data dan Bukti Kerjasama PKM </t>
  </si>
  <si>
    <t>Terlaksanya analisis kebutuhan yang menyangkut jumlah, jenis, dan spesifikasi sarana dan prasarana PKM.</t>
  </si>
  <si>
    <t>Tersedia Rekap Data Sarana dan Prasarana PKM Unidayan</t>
  </si>
  <si>
    <t>Tersedia panduan tentang kriteria pelaksana PKM dengan mengacu pada standar hasil, standar isi, dan standar proses PKM.</t>
  </si>
  <si>
    <t>Tersedia Panduan Pelaksana PKM Unidayan</t>
  </si>
  <si>
    <t>Terlaksanya peningkatan mutu pengelolaan lembaga atau fungsi PKM dalam menjalankan program PKM secara berkelanjutan.</t>
  </si>
  <si>
    <t>Data Rekap Pelatihan/Workshop Penyusunan Proposal PKM</t>
  </si>
  <si>
    <t>Data Rekap Penerima Penghargaan kepada pelaksana PKM berprestasi</t>
  </si>
  <si>
    <t>Terlaksanya pemantauan dan evaluasi program PKM</t>
  </si>
  <si>
    <t>Tersedia hasil monev pelaksanaan PKM</t>
  </si>
  <si>
    <t>Terlaksananya pelaporan kinerja PKM paling sedikit melalui pangkalan data Pendidikan Tinggi.</t>
  </si>
  <si>
    <t>Rekap dan Input data kegiatan PKM dosen dan mahasiswa pada PDDIKTI</t>
  </si>
  <si>
    <t>24.1.1</t>
  </si>
  <si>
    <t>Tersedia dana internal PkM bagi Dosen atau instruktur.</t>
  </si>
  <si>
    <t>24.2.1</t>
  </si>
  <si>
    <t>Peningkatan persentase perolehan dana perguruan tinggi yang bersumber selain dari dana internal Perguruan Tinggi terhadap total perolehan dana perguruan tinggi.</t>
  </si>
  <si>
    <t>STANDAR TATA PAMONG</t>
  </si>
  <si>
    <t>STANDAR SPMI</t>
  </si>
  <si>
    <t>STANDAR KERJASAMA</t>
  </si>
  <si>
    <t>STANDAR MAHASISWA</t>
  </si>
  <si>
    <t xml:space="preserve">STANDAR SUASANA AKADEMIK </t>
  </si>
  <si>
    <t>STANDAR SISTEM INFORMASI</t>
  </si>
  <si>
    <t>STANDAR KEPEMIMPINAN</t>
  </si>
  <si>
    <t>STANDAR PROSES PEMBELAJARAN DI LUAR PROGRAM STUDI</t>
  </si>
  <si>
    <t>STANDAR PROSES PEMBELAJARAN DALAM JARINGAN</t>
  </si>
  <si>
    <t>25.1.1</t>
  </si>
  <si>
    <t>Kejelasan, kerealistikan, dan keterkaitan antar visi, misi, tujuan dan sasaran perguruan tinggi, dan pemangku kepentingan yang terlibat.</t>
  </si>
  <si>
    <t>25.2.1</t>
  </si>
  <si>
    <t>Mekanisme dan keterlibatan pemangku kepentingan dalam penyusunan VMTS UPPS.</t>
  </si>
  <si>
    <t>25.3.1</t>
  </si>
  <si>
    <t>UPPS memiliki rencana pengembangan yang memuat indikator kinerja utama (IKU) dan Targetnya untuk mengukur ketercapaian tujuan strategis yang telah ditetapkan</t>
  </si>
  <si>
    <t>Memiliki Rencana Pengembangan yang memuat indikator kinerja utama (IKU) dan Targetnya</t>
  </si>
  <si>
    <t>25.3.2</t>
  </si>
  <si>
    <t>Strategi pencapaian tujuan disusun  berdasarkan analisis  yang sistematis, serta pada pelaksanaannya dilakukan pemantauan dan evaluasi yang ditindaklanjuti.</t>
  </si>
  <si>
    <t>26.1.1</t>
  </si>
  <si>
    <t>Ketersediaan dokumen formal tata pamong dan tata kelola serta bukti yang sahih dari implementasinya</t>
  </si>
  <si>
    <t>UPPS memiliki dokumen formal tata pamong dan tata kelola serta bukti yang sahih dari implementasinya</t>
  </si>
  <si>
    <t>26.1.2</t>
  </si>
  <si>
    <t>Ketersediaan dokumen formal struktur organisasi dan tata kerja UPPS beserta tugas pokok dan fungsinya</t>
  </si>
  <si>
    <t>26.1.3</t>
  </si>
  <si>
    <t>Ketersediaan bukti yang sahih terkait praktek baik perwujudan good governance, mencakup 5 pilar yaitu: kredibilitas, transparansi,  akuntabilitas, tanggung jawab, dan berkeadilan</t>
  </si>
  <si>
    <t>26.2.1</t>
  </si>
  <si>
    <t>Ketersediaan dokumen formal dan bukti keberfungsian sistem pengelolaan fungsional dan operasional di tingkat UPPS yang meliputi perencanaan (planning), pengorganisasian (organizing), penempatan personil (staffing),  pengarahan (leading), dan pengawasan (controlling)</t>
  </si>
  <si>
    <t>UPPS memiliki dokumen formal dan bukti keberfungsian sistem pengelolaan fungsional dan operasional</t>
  </si>
  <si>
    <t>27.1.1</t>
  </si>
  <si>
    <t>Keberadaan unsur pelaksana penjaminan mutu internal yang berlaku pada UPPS yang didukung dokumen formal pembentukan</t>
  </si>
  <si>
    <t>27.1.2</t>
  </si>
  <si>
    <t>Keterlaksanaan penjaminan mutu program studi yang sesuai dengan kebijakan, manual, standar, dan dokumen penjaminan mutu lainnya</t>
  </si>
  <si>
    <t>Tersedia dokumen mutu: kebijakan SPMI, manual SPMI, standar SPMI, dan formulir SPMI.</t>
  </si>
  <si>
    <t>27.1.3</t>
  </si>
  <si>
    <t>Ketersediaan bukti sahih efektifitas pelaksanaan penjaminan mutu sesuai dengan siklus penetapan, pelaksanaan, evaluasi, pengendalian, dan perbaikan berkelanjutan (PPEPP)</t>
  </si>
  <si>
    <t>27.2.1</t>
  </si>
  <si>
    <t>Pelampauan SN-DIKTI (indikator kinerja tambahan) yang berlaku di UPPS berdasarkan standar yang ditetapkan oleh perguruan tinggi pada tiap kriteria.</t>
  </si>
  <si>
    <t>UPPS menetapkan Indikator kinerja Tambahan pada setiap kriteria, dan telah diukur, dimonitor,dikaji, dan dianalisis untuk perbaikan berkelanjutan</t>
  </si>
  <si>
    <t>27.3.1</t>
  </si>
  <si>
    <r>
      <t>1)</t>
    </r>
    <r>
      <rPr>
        <sz val="7"/>
        <color rgb="FF000000"/>
        <rFont val="Times New Roman"/>
        <family val="1"/>
      </rPr>
      <t xml:space="preserve">   </t>
    </r>
    <r>
      <rPr>
        <sz val="11"/>
        <color rgb="FF000000"/>
        <rFont val="Arial"/>
        <family val="2"/>
      </rPr>
      <t>capaian kinerja harus diukur dengan metoda yang tepat, dan hasilnya dianalisis serta dievaluasi, dan</t>
    </r>
  </si>
  <si>
    <r>
      <t>2)</t>
    </r>
    <r>
      <rPr>
        <sz val="7"/>
        <color rgb="FF000000"/>
        <rFont val="Times New Roman"/>
        <family val="1"/>
      </rPr>
      <t xml:space="preserve">   </t>
    </r>
    <r>
      <rPr>
        <sz val="11"/>
        <color rgb="FF000000"/>
        <rFont val="Arial"/>
        <family val="2"/>
      </rPr>
      <t>analisis terhadap capaian kinerja mencakup identifikasi akar masalah, factor pendukung keberhasilan dan factor penghambat ketercapaian standar, dan deskripsi singkat tindak lanjut yang akan dilakukan institusi.</t>
    </r>
  </si>
  <si>
    <t>Analisis pencapaian kinerja UPPS di tiap kriteria memenuhi 2 aspek, dilaksanakan setiap tahun dan hasilnya dipublikasikan kepada para pemangku kepentingan.</t>
  </si>
  <si>
    <t>27.4.1</t>
  </si>
  <si>
    <t>28.1.1</t>
  </si>
  <si>
    <t>28.1.2</t>
  </si>
  <si>
    <t>28.1.3</t>
  </si>
  <si>
    <t>29.1.1</t>
  </si>
  <si>
    <t>29.2.1</t>
  </si>
  <si>
    <t>Peningkatan animo calon mahasiswa</t>
  </si>
  <si>
    <t>29.2.2</t>
  </si>
  <si>
    <t xml:space="preserve">Peningkatan Jumlah mahasiswa asing </t>
  </si>
  <si>
    <t>29.3.1</t>
  </si>
  <si>
    <t>kewirausahaan.</t>
  </si>
  <si>
    <t>Jenis layanan mencakup bidang penalaran, minat dan bakat, kesejahteraan</t>
  </si>
  <si>
    <t>(bimbingan dan konseling, layanan beasiswa, dan layanan kesehatan), dan</t>
  </si>
  <si>
    <t>bimbingan karir dan</t>
  </si>
  <si>
    <t>29.3.2</t>
  </si>
  <si>
    <t>Akses dan mutu layanan kemahasiswaan</t>
  </si>
  <si>
    <t xml:space="preserve">UPPS melakukan upaya untuk meningkatkan animo calon mahasiswa yang ditunjukkan dengan adanya tren peningkatan jumlah pendaftar secara signifikan (&gt; 10%) dalam 3 tahun terakhir.
</t>
  </si>
  <si>
    <t>Ada kemudahan akses
dan mutu layanan yang
baik untuk bidang penalaran, minat bakat mahasiswa dan semua jenis layanan kesehatan</t>
  </si>
  <si>
    <t>30.1.1</t>
  </si>
  <si>
    <t>30.1.2</t>
  </si>
  <si>
    <t>Model integrasi kegiatan penelitian dan PkM untuk meningkatkan mutu proses pembelajaran.</t>
  </si>
  <si>
    <t>Model integrasi kegiatan penelitian dan PkM</t>
  </si>
  <si>
    <t>Keterlaksanaan dan keberkalaan program dan kegiatan diluar kegiatan pembelajaran terstruktur untuk meningkatkan suasana akademik (kuliah umum/ stadium generale, seminar ilmiah, bedah buku,dsb).</t>
  </si>
  <si>
    <t>Kegiatan ilmiah yang terjadwal dilaksanakan setiap bulan</t>
  </si>
  <si>
    <t>32.1.1</t>
  </si>
  <si>
    <t>32.2.1</t>
  </si>
  <si>
    <t>Tersedia Sistem Informasi pembelajaran, SI penelitian dan PkM dan SI perpustakaan</t>
  </si>
  <si>
    <t>Seluruh program studi telah memanfaatkan SPADA Unidayan sebagai media pembelajaran daring</t>
  </si>
  <si>
    <t>Tersedia Sistem Informasi Penelitian dan PkM (web LPPM)</t>
  </si>
  <si>
    <r>
      <t xml:space="preserve">Tersedia layanan </t>
    </r>
    <r>
      <rPr>
        <i/>
        <sz val="11"/>
        <color rgb="FF000000"/>
        <rFont val="Arial"/>
        <family val="2"/>
      </rPr>
      <t>e-library</t>
    </r>
    <r>
      <rPr>
        <sz val="11"/>
        <color rgb="FF000000"/>
        <rFont val="Arial"/>
        <family val="2"/>
      </rPr>
      <t xml:space="preserve"> (</t>
    </r>
    <r>
      <rPr>
        <i/>
        <sz val="11"/>
        <color rgb="FF000000"/>
        <rFont val="Arial"/>
        <family val="2"/>
      </rPr>
      <t>e-journal</t>
    </r>
    <r>
      <rPr>
        <sz val="11"/>
        <color rgb="FF000000"/>
        <rFont val="Arial"/>
        <family val="2"/>
      </rPr>
      <t xml:space="preserve">, </t>
    </r>
    <r>
      <rPr>
        <i/>
        <sz val="11"/>
        <color rgb="FF000000"/>
        <rFont val="Arial"/>
        <family val="2"/>
      </rPr>
      <t>e-book , e-repository</t>
    </r>
    <r>
      <rPr>
        <sz val="11"/>
        <color rgb="FF000000"/>
        <rFont val="Arial"/>
        <family val="2"/>
      </rPr>
      <t>) Unidayan</t>
    </r>
  </si>
  <si>
    <t>32.2.2</t>
  </si>
  <si>
    <t>Tersedia fasilitas internet di lingkungan kampus dengan kapasitas memadai dan dapat diakses oleh mahasiswa dan para pemangku kepentingan</t>
  </si>
  <si>
    <t>Fasilitas internet dengan rasio bandwidth per mahasiswa yang memadai (kbpm ³ 0.75)</t>
  </si>
  <si>
    <t>33.1.1</t>
  </si>
  <si>
    <t>Komitmen pimpinan UPPS</t>
  </si>
  <si>
    <t>33.1.2</t>
  </si>
  <si>
    <t>Pimpinan UPPS mampu melaksanakan 6 fungsi</t>
  </si>
  <si>
    <t>34.1.1</t>
  </si>
  <si>
    <t>Pembelajaran dalam Program Studi lain pada Perguruan Tinggi yang sama</t>
  </si>
  <si>
    <t>Program Studi  melaksanakan Pembelajaran dalam Program Studi lain pada Perguruan Tinggi yang sama</t>
  </si>
  <si>
    <t>34.1.2</t>
  </si>
  <si>
    <t>Pembelajaran dalam Program Studi yang sama pada Perguruan Tinggi yang berbeda</t>
  </si>
  <si>
    <t>Program Studi melaksanakan Pembelajaran dalam Program Studi yang sama pada Perguruan Tinggi yang berbeda</t>
  </si>
  <si>
    <t>34.1.3</t>
  </si>
  <si>
    <t>Pembelajaran dalam Program Studi lain pada Perguruan Tinggi yang berbeda</t>
  </si>
  <si>
    <t>Program Studi melaksanakan Pembelajaran dalam Program Studi lain pada Perguruan Tinggi yang berbeda</t>
  </si>
  <si>
    <t>34.1.4</t>
  </si>
  <si>
    <t>Pembelajaran pada lembaga non-Perguruan Tinggi</t>
  </si>
  <si>
    <t>Program Studi melaksanakan Pembelajaran pada lembaga non-Perguruan Tinggi</t>
  </si>
  <si>
    <t>34.1.5</t>
  </si>
  <si>
    <t>Pembelajaran pada Perguruan Tinggi yang berbeda dilaksanakan berdasarkan perjanjian kerja sama antara Perguruan Tinggi atau lembaga lain yang terkait dan hasil kuliah diakui melalui mekanisme transfer sks</t>
  </si>
  <si>
    <t>Kerjasama antara Perguruan Tinggi atau lembaga lain yang terkait dan hasil kuliah diakui melalui mekanisme transfer sks</t>
  </si>
  <si>
    <t>35.1.1</t>
  </si>
  <si>
    <t>Peningkatan Persentase Jumlah mata kuliah yang menggunakan metode blended learning (termasuk di dalamnya e-learning)</t>
  </si>
  <si>
    <t>35.1.2</t>
  </si>
  <si>
    <t>Peningkatan Persentase modul pembelajaran berbasis blended learning di Program studi</t>
  </si>
  <si>
    <t>S1</t>
  </si>
  <si>
    <t>tidak ada</t>
  </si>
  <si>
    <t>Jumlah MABA</t>
  </si>
  <si>
    <t>Prodi 1</t>
  </si>
  <si>
    <t>Prodi 2</t>
  </si>
  <si>
    <t>Prodi 3</t>
  </si>
  <si>
    <t>Prodi 4</t>
  </si>
  <si>
    <t>Prodi 5</t>
  </si>
  <si>
    <t>Prodi 6</t>
  </si>
  <si>
    <t>Prodi 7</t>
  </si>
  <si>
    <t>Prodi 8</t>
  </si>
  <si>
    <t>Prodi 9</t>
  </si>
  <si>
    <t>Prodi 10</t>
  </si>
  <si>
    <t>Prodi 11</t>
  </si>
  <si>
    <t>Prodi 12</t>
  </si>
  <si>
    <t>Prodi 13</t>
  </si>
  <si>
    <t>Prodi 14</t>
  </si>
  <si>
    <t>Prodi 15</t>
  </si>
  <si>
    <t>Prodi 16</t>
  </si>
  <si>
    <t>Prodi 17</t>
  </si>
  <si>
    <t>Prodi 18</t>
  </si>
  <si>
    <t>Prodi 19</t>
  </si>
  <si>
    <t>Prodi 20</t>
  </si>
  <si>
    <t>PROGRAM STUDI</t>
  </si>
  <si>
    <t>Jumlah Alumni</t>
  </si>
  <si>
    <t>Total SKS</t>
  </si>
  <si>
    <t>IPK</t>
  </si>
  <si>
    <t>BUTIR MUTU</t>
  </si>
  <si>
    <t>Program Studi mampu merumuskan CPL melalui forum pengelola program studi sejenis atau organisasi keilmuan nasional</t>
  </si>
  <si>
    <t>ada dan lengkap</t>
  </si>
  <si>
    <t>Observasi</t>
  </si>
  <si>
    <t>Mayor</t>
  </si>
  <si>
    <t>Minor</t>
  </si>
  <si>
    <t>PERNYATAAN STANDAR</t>
  </si>
  <si>
    <t>Ya</t>
  </si>
  <si>
    <t>Tidak</t>
  </si>
  <si>
    <t>persentase lulusan yang menghabiskan 20 SKS di luar program studi</t>
  </si>
  <si>
    <t>kesesuaian bidang kerja lulusan</t>
  </si>
  <si>
    <t>tingkat kepuasaan pengguna lulusan (TKP)</t>
  </si>
  <si>
    <t>Interval Capaian</t>
  </si>
  <si>
    <t>SKL5</t>
  </si>
  <si>
    <t>SKL6</t>
  </si>
  <si>
    <t>Rektor menetapkan lulusan setiap program studi Unidayan memiliki kualifikasi kemampuan sikap, pengetahuan dan keterampilan, setiap tahun.</t>
  </si>
  <si>
    <t>Rektor menetapkan rata-rata Indeks Prestasi Kumulatif (IPK) Lulusan digunakan untuk mengukur Capaian Pembelajaran, setiap tahun.</t>
  </si>
  <si>
    <t xml:space="preserve">Wakil Rektor I bersama Wakil Rektor III melakukan pembinaan mahasiswa berprestasi untuk meningkatkan prestasi akademik dan non akademik mahasiswa setiap tahun </t>
  </si>
  <si>
    <t>Wakil Rektor I berkewajiban memastikan efektivitas dan produktivitas Program S1 dan S2 setiap tahun</t>
  </si>
  <si>
    <t xml:space="preserve">Kepala LP3MLK melakukan Studi Pelacakan alumni untuk mengukur daya saing/ kesiapan kerja dan kinerja terhadap alumni 2 tahun setelah lulus. </t>
  </si>
  <si>
    <t>Ketepatan struktur kurikulum dalam pembentukan capaian pembelajaran</t>
  </si>
  <si>
    <t>Kesesuaian capaian pembelajaran dengan profil lulusan dan jenjang KKNI (level 6)</t>
  </si>
  <si>
    <t>KODE STANDAR</t>
  </si>
  <si>
    <t>S1_1</t>
  </si>
  <si>
    <t>S1_2</t>
  </si>
  <si>
    <t>S1_3</t>
  </si>
  <si>
    <t>S1_4</t>
  </si>
  <si>
    <t>S2_1</t>
  </si>
  <si>
    <t>S2_2</t>
  </si>
  <si>
    <t>S2_3</t>
  </si>
  <si>
    <t>S2_4</t>
  </si>
  <si>
    <t>S2_5</t>
  </si>
  <si>
    <t>S2_6</t>
  </si>
  <si>
    <t>Rektor Unidayan menetapkan struktur kurikulum Program Studi Unidayan adalah kurikulum berbasis KKNI dan KKNI-Merdeka Belajar, setiap tahun</t>
  </si>
  <si>
    <t>Rektor Unidayan
menetapkan beban
kurikulum yang wajib ditempuh oleh mahasiswa, setiap tahun</t>
  </si>
  <si>
    <t xml:space="preserve">Wakil Rektor I berkewajiban memastikan ketersediaan pedoman pengembangan kurikulum Program S1 dan S2 setiap 4 tahun </t>
  </si>
  <si>
    <t>Wakil Rektor I berkewajiban memastikan kurikulum yang berlaku dikembangkan dengan mempertimbangkan masukan dari asosiasi dan pemangku kepentingan</t>
  </si>
  <si>
    <t>Wakil Rektor I berkewajiban memastikan kurikulum dimonitoring dan dievaluasi secara berkala setiap 4 – 5 tahun</t>
  </si>
  <si>
    <t xml:space="preserve">Wakil Rektor I berkewajiban memastikan ketersediaan pedoman pelaksanaan kurikulum, setiap 4 tahun </t>
  </si>
  <si>
    <t>S3_1</t>
  </si>
  <si>
    <t>S3_2</t>
  </si>
  <si>
    <t>S3_3</t>
  </si>
  <si>
    <t>S3_4</t>
  </si>
  <si>
    <t>S3_5</t>
  </si>
  <si>
    <t xml:space="preserve">Wakil Rektor I berkewajiban memastikan penerapan sistem penugasan dosen berdasarkan kebutuhan, kualifikasi, keahlian dan pengalaman, setiap semester </t>
  </si>
  <si>
    <t>Wakil Rektor I berkewajiban memastikan bahwa Program Studi dan Dosen melaksanakan karakteristik proses pembelajaran, setiap semester.</t>
  </si>
  <si>
    <t xml:space="preserve">Wakil Rektor I berkewajiban memastikan Program Studi dan Dosen  membuat Rencana Pembelajaran Semester untuk setiap mata kuliah, setiap semester serta memastikan setiap program studi melakukan pemutakhiran RPS secara berkala sesuai perkembangan iptek, setiap semester </t>
  </si>
  <si>
    <t>Wakil Rektor I berkewajiban memastikan pelaksanaan proses pembelajaran dilaksanakan sesuai dengan rencana pembelajaran semester secara sistematis, terstruktur dan terukur, setiap semester</t>
  </si>
  <si>
    <t>Kepala LP3MLK berkewajiban memastikan pelaksanaan monitoring dan evaluasi Proses Pembelajaran Program S1 dan S2 setiap tahun</t>
  </si>
  <si>
    <t>S4_1</t>
  </si>
  <si>
    <t>S4_2</t>
  </si>
  <si>
    <t>S4_3</t>
  </si>
  <si>
    <t>Wakil Rektor I memastikan Program Studi dan Dosen melaksanakan prinsip penilaaian terhadap proses dan hasil belajar mahasiswa unidayan, setiap semester</t>
  </si>
  <si>
    <t>Wakil Rektor I memastikan Program Studi dan Dosen menggunakan teknik dan instrumen penilaaian terhadap proses dan hasil belajar mahasiswa unidayan, setiap semester</t>
  </si>
  <si>
    <t>Wakil Rektor I memastikan Program Studi dan Dosen memiliki mekanisme dan prosedur penilaian terhadap proses dan hasil belajar mahasiswa unidayan, setiap semester</t>
  </si>
  <si>
    <t>Unidayan memiliki pedoman tertulis tentang sistem rekrutmen, penempatan, pembinaan, pengembangan, kode etik serta pemberhentian dosen</t>
  </si>
  <si>
    <t>S5_1</t>
  </si>
  <si>
    <t>S5_2</t>
  </si>
  <si>
    <t>S5_3</t>
  </si>
  <si>
    <t>S5_4</t>
  </si>
  <si>
    <t>S5_5</t>
  </si>
  <si>
    <t>Rektor menetapkan kualifikasi dan kompetensi dosen untuk program sarjana dan magister Unidayan, setiap semester</t>
  </si>
  <si>
    <t>Rektor menetapkan produktifitas penelitian, PkM dosen, dan rekognisi dosen untuk mengukur kinerja dosen, setiap semester</t>
  </si>
  <si>
    <t>Rektor menetapkan peningkatan jumlah dan kualifikasi tenaga kependidikan, setiap tahun</t>
  </si>
  <si>
    <t>20.2.2</t>
  </si>
  <si>
    <t>UPPS memiliki dokumen formal struktur organisasi dan tata kerja yang dilengkapi tugas dan fungsinya, serta telah berjalan secara konsisten dan menjamin tata pamong yang baik serta berjalan efektif dan efisien</t>
  </si>
  <si>
    <t>S6_1</t>
  </si>
  <si>
    <t>S6_2</t>
  </si>
  <si>
    <t>S7_1</t>
  </si>
  <si>
    <t>S7_2</t>
  </si>
  <si>
    <t>S7_3</t>
  </si>
  <si>
    <t>S7_4</t>
  </si>
  <si>
    <t>S7_5</t>
  </si>
  <si>
    <t>S7_6</t>
  </si>
  <si>
    <t>S8_1</t>
  </si>
  <si>
    <t>S8_2</t>
  </si>
  <si>
    <t>S8_3</t>
  </si>
  <si>
    <t>S8_4</t>
  </si>
  <si>
    <t>S9_1</t>
  </si>
  <si>
    <t>S9_2</t>
  </si>
  <si>
    <t>S10_1</t>
  </si>
  <si>
    <t>S11_1</t>
  </si>
  <si>
    <t>S11_2</t>
  </si>
  <si>
    <t>S11_3</t>
  </si>
  <si>
    <t>S11_4</t>
  </si>
  <si>
    <t>S11_5</t>
  </si>
  <si>
    <t>S11_6</t>
  </si>
  <si>
    <t>S12_1</t>
  </si>
  <si>
    <t>S12_2</t>
  </si>
  <si>
    <t>S12_3</t>
  </si>
  <si>
    <t>S13_1</t>
  </si>
  <si>
    <t>S13_2</t>
  </si>
  <si>
    <t>S14_1</t>
  </si>
  <si>
    <t>S14_2</t>
  </si>
  <si>
    <t>S15_3</t>
  </si>
  <si>
    <t>S14_3</t>
  </si>
  <si>
    <t>S15_1</t>
  </si>
  <si>
    <t>S15_2</t>
  </si>
  <si>
    <t>S15_4</t>
  </si>
  <si>
    <t>S15_5</t>
  </si>
  <si>
    <t>S15_6</t>
  </si>
  <si>
    <t>S15_7</t>
  </si>
  <si>
    <t>S16_1</t>
  </si>
  <si>
    <t>S16_2</t>
  </si>
  <si>
    <t>S17_1</t>
  </si>
  <si>
    <t>S17_2</t>
  </si>
  <si>
    <t>S18_1</t>
  </si>
  <si>
    <t>S19_1</t>
  </si>
  <si>
    <t>S19_2</t>
  </si>
  <si>
    <t>S20_1</t>
  </si>
  <si>
    <t>S20-2</t>
  </si>
  <si>
    <t>S20_3</t>
  </si>
  <si>
    <t>S21_1</t>
  </si>
  <si>
    <t>S21_2</t>
  </si>
  <si>
    <t>S22_1</t>
  </si>
  <si>
    <t>S22_2</t>
  </si>
  <si>
    <t>S22_3</t>
  </si>
  <si>
    <t>23.1.1</t>
  </si>
  <si>
    <t>23.2.1</t>
  </si>
  <si>
    <t>23.3.1</t>
  </si>
  <si>
    <t>23.4.1</t>
  </si>
  <si>
    <t>23.5.1</t>
  </si>
  <si>
    <t>23.6.1</t>
  </si>
  <si>
    <t>23.7.1</t>
  </si>
  <si>
    <t>S23_1</t>
  </si>
  <si>
    <t>S23_2</t>
  </si>
  <si>
    <t>S23_3</t>
  </si>
  <si>
    <t>S23_4</t>
  </si>
  <si>
    <t>S23_5</t>
  </si>
  <si>
    <t>S23_6</t>
  </si>
  <si>
    <t>S23_7</t>
  </si>
  <si>
    <t>S24_1</t>
  </si>
  <si>
    <t>S24_2</t>
  </si>
  <si>
    <t>S25_1</t>
  </si>
  <si>
    <t>S25_2</t>
  </si>
  <si>
    <t>S25_3</t>
  </si>
  <si>
    <t>S26_1</t>
  </si>
  <si>
    <t>S26_2</t>
  </si>
  <si>
    <t>S27_1</t>
  </si>
  <si>
    <t>S27_2</t>
  </si>
  <si>
    <t>S27_3</t>
  </si>
  <si>
    <t>S27_4</t>
  </si>
  <si>
    <t>S28_1</t>
  </si>
  <si>
    <t>S29_1</t>
  </si>
  <si>
    <t>S29_2</t>
  </si>
  <si>
    <t>S29_3</t>
  </si>
  <si>
    <t>S30_1</t>
  </si>
  <si>
    <t>31.1.1</t>
  </si>
  <si>
    <t>S31_1</t>
  </si>
  <si>
    <t>S32_1</t>
  </si>
  <si>
    <t>S32_2</t>
  </si>
  <si>
    <t>S33_1</t>
  </si>
  <si>
    <t>S34_1</t>
  </si>
  <si>
    <t>S35_1</t>
  </si>
  <si>
    <t>Wakil Rektor IV berkewajiban memastikan tersedia Sistem Informasi pembelajaran yang mudah diakses, setiap tahun.</t>
  </si>
  <si>
    <t>Unidayan wajib menyiapkan sarana dan prasarana pembelajaran yang relevan dan mutakhir, memenuhi jumlah, jenis, dan spesifikasi berdasarkan rasio penggunaannya, setiap tahun</t>
  </si>
  <si>
    <t>Unit Pengelola Program Studi wajib menyusun perencanaan (planning) pembelajaran Program Studi, setiap semester</t>
  </si>
  <si>
    <t>Unit Pengelola Program Studi wajib melakukan pengorganisasian (organizing) dalam melaksanakan program pembelajaran, setiap semester</t>
  </si>
  <si>
    <t>Unit Pengelola Program Studi wajib melakukan penempatan personil (staffing) untuk pelaksanaan program pembelajaran, setiap semester</t>
  </si>
  <si>
    <t>Unit Pengelola Program Studi wajib melakukan pengarahan (leading) untuk menciptakan suasana akademik yang kondusif, setiap semester</t>
  </si>
  <si>
    <t>Unit Pengelola Program Studi wajib melakukan pengawasan (controlling) proses pembelajaran, setiap semester</t>
  </si>
  <si>
    <t>Unit Pengelola Program Studi wajib menyusun laporan hasil program pembelajaran secara periodik, setiap semester</t>
  </si>
  <si>
    <t>Unidayan wajib menyusun rencana pendapatan dan anggaran belanja tahunan menggunakan  Standar satuan biaya operasional dan menetapkan biaya yang ditanggung oleh mahasiswa, setiap tahun anggaran</t>
  </si>
  <si>
    <t>Unidayan wajib mengupayakan pendanaan pendidikan tinggi dari berbagai sumber di luar biaya pendidikan yang diperoleh dari mahasiswa</t>
  </si>
  <si>
    <t>Unidayan melakukan Evaluasi tingkat ketercapaian standar satuan biaya pendidikan pada setiap akhir tahun anggaran</t>
  </si>
  <si>
    <t>Kepala LPPM berkewajiban memastikan hasil Penelitian Dosen Tetap Unidayan diarahkan dalam rangka mengembangkan ilmu pengetahuan dan teknologi, serta meningkatkan kesejahteraan masyarakat dan daya saing bangsa, setiap tahun</t>
  </si>
  <si>
    <t>Kepala LPPM berkewajiban memastikan kedalaman dan keluasan materi penelitian meliputi materi pada Penelitian dasar dan Penelitian terapan, setiap tahun</t>
  </si>
  <si>
    <t>Kepala LPPM berkewajiban memastikan ketersedian Renstra Penelitian Unidayan paling lama setiap 5 tahun</t>
  </si>
  <si>
    <t xml:space="preserve">Kepala LPPM berkewajiban memastikan kegiatan Penelitian Dosen yang melibatkan Mahasiswa sesuai Peta Jalan (RoadMap) Penelitian, setiap semester. </t>
  </si>
  <si>
    <t>Kepala LPPM berkewajiban memastikan pelaksanaan proses Penelitian yang mencakup 6 (enam) aspek serta melakukan review terhadap pelaksanaan proses Penelitian (aspek 1 sampai 6) secara berkala dan ditindaklanjuti, setiap tahun</t>
  </si>
  <si>
    <t>Tercapai</t>
  </si>
  <si>
    <t>Tidak Tercapai</t>
  </si>
  <si>
    <t>Rekap data dan Dokumen HKI penelitian mahasiswa</t>
  </si>
  <si>
    <t>Rekap data dan Dokumen TTG</t>
  </si>
  <si>
    <t>Rekap data dan Dokumen luaran penelitian dalam b entuk buku</t>
  </si>
  <si>
    <t>Dokumen standar mutu dan keselamatan kerja</t>
  </si>
  <si>
    <t>Data Rekap Sarana dan Prasarana Penelitian</t>
  </si>
  <si>
    <t>Data Rekap Sistem TIK Penelitian</t>
  </si>
  <si>
    <t>Pelaksana pengabdian Kepada masyarakat memiliki kompetensi tertentu yang dipersyaratkan oleh institusi/unit</t>
  </si>
  <si>
    <t>Profil kompetensi pelaksana PkM</t>
  </si>
  <si>
    <t>Data Rekap dan dokumen PkM Dosen</t>
  </si>
  <si>
    <t>UPPS memiliki praktek baik (best practices) dalam menerapkan tata pamong yang memenuhi 5 kaidah good governance untuk menjamin penyelenggaraan program studi yang bermutu.</t>
  </si>
  <si>
    <t>Dokumen legal pembentukan unsur pelaksana penjaminan mutu</t>
  </si>
  <si>
    <t>UPPS melakukan pengukuran kepuasan layanan manajemen terhadap seluruh pemangku kepentingan dan memenuhi aspek 1 sd 6</t>
  </si>
  <si>
    <r>
      <t>1)</t>
    </r>
    <r>
      <rPr>
        <sz val="7"/>
        <color theme="1"/>
        <rFont val="Times New Roman"/>
        <family val="1"/>
      </rPr>
      <t xml:space="preserve">   </t>
    </r>
    <r>
      <rPr>
        <sz val="11"/>
        <color rgb="FF000000"/>
        <rFont val="Arial"/>
        <family val="2"/>
      </rPr>
      <t>Menggunakan instrumen kepuasan yang sahih, andal, mudah digunakan,
2)   dilaksanakan secara berkala, serta datanya terekam secara komprehensif,
3)   dianalisis dengan metode yang tepat serta bermanfaat untukpengambilan keputusan, dan</t>
    </r>
  </si>
  <si>
    <t>1)   memberikan peningkatan kinerja tridharma dan fasilitas pendukung program studi yang diakreditasi
2)   memberikan manfaat dan kepuasan kepada mitra.
3)   menjamin keberlanjutan kerjasama dan hasilnya</t>
  </si>
  <si>
    <t>Laporan jumlah mahasiswa baru</t>
  </si>
  <si>
    <t>Terdapat bukti/pengakuan yang sahih bahwa pimpinan UPPS memiliki karakter kepemimpinan operasional, organisasi, dan public</t>
  </si>
  <si>
    <r>
      <t>1.</t>
    </r>
    <r>
      <rPr>
        <sz val="7"/>
        <color rgb="FF000000"/>
        <rFont val="Times New Roman"/>
        <family val="1"/>
      </rPr>
      <t xml:space="preserve">  </t>
    </r>
    <r>
      <rPr>
        <sz val="11"/>
        <color rgb="FF000000"/>
        <rFont val="Arial"/>
        <family val="2"/>
      </rPr>
      <t>manajemen secara efektif dan efisien,
2.  mengantisipasi dan menyelesaikan masalah pada situasi yang tidak terduga,
3.  melakukan inovasi untuk menghasilkan nilai tambah</t>
    </r>
  </si>
  <si>
    <t>Mutu pelaksanaan penilaian pembelajaran (proses dan hasil belajar mahasiswa) untuk mengukur ketercapaian capaian pembelajaran berdasarkan prinsip penilaian yang mencakup: 1) edukatif, 2) otentik, 3) objektif, 4) akuntabel, dan 5) transparan, yang dilakukan secara terintegrasi</t>
  </si>
  <si>
    <t>Pelaksanaan penilaian terdiri atas teknik dan instrumen penilaian. Teknik penilaian terdiri dari: 1) observasi, 2) partisipasi ,3) unjuk kerja, 4) test tertulis, 5) test lisan, dan 6) angket.</t>
  </si>
  <si>
    <t>Instrumen penilaian terdiri dari: 1) penilaian proses dalam bentuk rubrik,dan/ atau; 2) penilaian hasil dalam bentuk portofolio, atau 3) karya disain</t>
  </si>
  <si>
    <r>
      <t>6)</t>
    </r>
    <r>
      <rPr>
        <sz val="7"/>
        <color theme="1"/>
        <rFont val="Times New Roman"/>
        <family val="1"/>
      </rPr>
      <t>    </t>
    </r>
    <r>
      <rPr>
        <sz val="11"/>
        <color theme="1"/>
        <rFont val="Arial"/>
        <family val="2"/>
      </rPr>
      <t>Pelaporan penilaian berupa kualifikasi keberhasilan mahasiswa dalam menempuh suatu mata kuliah dalam bentuk huruf dan angka,</t>
    </r>
  </si>
  <si>
    <r>
      <t>7)</t>
    </r>
    <r>
      <rPr>
        <sz val="7"/>
        <color theme="1"/>
        <rFont val="Times New Roman"/>
        <family val="1"/>
      </rPr>
      <t>    </t>
    </r>
    <r>
      <rPr>
        <sz val="11"/>
        <color theme="1"/>
        <rFont val="Arial"/>
        <family val="2"/>
      </rPr>
      <t>Mempunyai bukti-bukti rencana dan telah melakukan proses perbaikan berdasar hasil monev penilaian.</t>
    </r>
  </si>
  <si>
    <t>Tersedia penelitian dosen yang sesuai dengan bidang keahlian dosen</t>
  </si>
  <si>
    <t>Tersedia profil dosen yang memuat tentang kriteria dosen peneliti</t>
  </si>
  <si>
    <t>Tersedia Rekap Data Sarana dan Prasarana Penelitian Fakultas</t>
  </si>
  <si>
    <t>19.1.1</t>
  </si>
  <si>
    <t>19.1.2</t>
  </si>
  <si>
    <t>19.1.3</t>
  </si>
  <si>
    <t>19.1.4</t>
  </si>
  <si>
    <r>
      <t>Untuk program studi dengan jumlah kebutuhan lulusan tinggi (</t>
    </r>
    <r>
      <rPr>
        <b/>
        <sz val="11"/>
        <color rgb="FF000000"/>
        <rFont val="Arial"/>
        <family val="2"/>
      </rPr>
      <t>Rasio ≥ 3</t>
    </r>
    <r>
      <rPr>
        <sz val="11"/>
        <color rgb="FF000000"/>
        <rFont val="Arial"/>
        <family val="2"/>
      </rPr>
      <t>)</t>
    </r>
  </si>
  <si>
    <t>Tidak Ada Temuan</t>
  </si>
  <si>
    <t>Standar Kompetensi Lulusan</t>
  </si>
  <si>
    <t>Lainnya</t>
  </si>
  <si>
    <t>STANDAR KOMPETENSI LULUSAN</t>
  </si>
  <si>
    <t>STANDAR DOSEN DAN TENAGA KEPENDIDIKAN</t>
  </si>
  <si>
    <t xml:space="preserve">STANDAR PENGELOLAAN PENELITIAN </t>
  </si>
  <si>
    <t>STANDAR PEMBIAYAAN PENELITIAN</t>
  </si>
  <si>
    <t>STANDAR HASIL PKM</t>
  </si>
  <si>
    <t>STANDAR ISI PKM</t>
  </si>
  <si>
    <t>STANDAR PROSES PKM</t>
  </si>
  <si>
    <t>STANDAR PENILIAN PKM</t>
  </si>
  <si>
    <t>STANDAR PELAKSANA PKM</t>
  </si>
  <si>
    <t>STANDAR SARANA DAN PRASARANA PKM</t>
  </si>
  <si>
    <t>STANDAR PENGELOLAAN PKM</t>
  </si>
  <si>
    <t>STANDAR PEMBIAYAAN PKM</t>
  </si>
  <si>
    <t>STANDAR VISI, MISI DAN TUJUAN</t>
  </si>
  <si>
    <t>STANDAR INTEGRASI PENELITIAN KE DALAM PEMBELAJARAN</t>
  </si>
  <si>
    <t>STANDAR SUASANA AKADEMIK</t>
  </si>
  <si>
    <t>19.2.1</t>
  </si>
  <si>
    <t>Kegiatan penelitian DTPS yang relevan dengan bidang program studi</t>
  </si>
  <si>
    <t>Kegiatan PkM DTPS yang relevan dengan bidang program studi</t>
  </si>
  <si>
    <t>Publikasi ilmiah dengan tema yang relevan dengan bidang program studi yang dihasilkan DTPS</t>
  </si>
  <si>
    <t>Artikel karya ilmiah DTPS yang disitasi</t>
  </si>
  <si>
    <t>Luaran penelitian dan PkM yang dihasilkan DTPS</t>
  </si>
  <si>
    <t>Penelitian DTPS yang dalam pelaksanaannya melibatkan mahasiswa program studi</t>
  </si>
  <si>
    <t>PkM DTPS yang dalam pelaksanaannya melibatkan mahasiswa program studi</t>
  </si>
  <si>
    <t>Analisis keberhasilan dan/atau ketidakberhasilan pencapaian kinerja yang telah ditetapkan institusi pada tiap kriteria yang memenuhi  2 aspek</t>
  </si>
  <si>
    <t>Tingkat kepuasan pemangku kepentingan internal dan eksternal pada masing-masing kriteria: tata pamong dan kerja-sama, mahasiswa, sumber daya manusia, keuangan, sarana dan prasarana, pendidikan, penelitian dan pengabdian kepada masyarakat yang memenuhi 6 aspek.</t>
  </si>
  <si>
    <t>Tersedia bukti yang sahih terkait kerjasama yang ada serta memenuhi 3 aspek.</t>
  </si>
  <si>
    <t>Kerjasama pendidikan, penelitian dan PkM yang relevan dengan program studi dan dikelola oleh UPPS</t>
  </si>
  <si>
    <t>Ketersediaan layanan kemahasiswaan di bidang: 1)  penalaran, minat dan bakat, 2)  kesejahteraan (bimbingan dan konseling, layanan beasiswa, dan layanan kesehatan), dan 3)  bimbingan karir dan kewirausahaan</t>
  </si>
  <si>
    <t>Kapabilitas pimpinan UPPS, mencakup aspek 1) perencanaan, 2) pengorganisasian, 3) penempatan personel, 4) pelaksanaan, 5) pengendalian dan pengawasan, dan 6) pelaporan yang menjadi dasar tindak lanjut.</t>
  </si>
  <si>
    <t>Peningkatan Rata-rata dana operasional proses pembelajaran/ mahasiswa/ tahun (termasuk gaji dan upah, sarana, prasarana) (DOP  ≥ 15 jt/tahun)</t>
  </si>
  <si>
    <t>STANDAR</t>
  </si>
  <si>
    <t>RTL</t>
  </si>
  <si>
    <t>EFEKTIFITAS</t>
  </si>
  <si>
    <t>PERNYATAAN TEMUAN</t>
  </si>
  <si>
    <t>Kerjasama tingkat internasional, nasional, wilayah/lokal yang relevan dengan program studi dan dikelola oleh UPPS (Kerjasama nasional &gt; 6, dan kerjasama lokal &gt; 9)</t>
  </si>
  <si>
    <t>Rasio jumlah pendaftar terhadap jumlah mahasiswa baru (Rasio ≥ 3)</t>
  </si>
  <si>
    <r>
      <t xml:space="preserve">Jumlah mata kuliah yang dikembangkan berdasarkan hasil penelitian/PkM DTPS </t>
    </r>
    <r>
      <rPr>
        <b/>
        <sz val="11"/>
        <color rgb="FF000000"/>
        <rFont val="Arial"/>
        <family val="2"/>
      </rPr>
      <t>(NMKI &gt; 3)</t>
    </r>
  </si>
  <si>
    <t>Integrasi kegiatan penelitian dan PkM dalam pembelajaran oleh DTPS (NMKI &gt; 3)</t>
  </si>
  <si>
    <t xml:space="preserve">Terdapat Sistem Informasi Manajemen akademik, keuangan, sarana dan prasarana, SDM, Kerjasama, dan SIM AMI </t>
  </si>
  <si>
    <t>Dokumen rumusan CPL Program Studi</t>
  </si>
  <si>
    <t>Dokumen Rumusan CPL Program Studi oleh Forum Pengelola Program Studi Sejenis</t>
  </si>
  <si>
    <t>Instrumen Analisis Capaian Pembelajaran Lulusan</t>
  </si>
  <si>
    <t>Laporan Hasil Analisis CPL selama 3 tahun terakhir</t>
  </si>
  <si>
    <t>Rekap data Prestasi akademik  mahasiswa tingkat nasional</t>
  </si>
  <si>
    <t>Rekap data Prestasi akademik  mahasiswa tingkat wilayah/lokal</t>
  </si>
  <si>
    <t>Rekap data Prestasi non akademik  mahasiswa tingkat nasional</t>
  </si>
  <si>
    <t>Rekap data Prestasi non akademik  mahasiswa tingkat wilayah/lokal</t>
  </si>
  <si>
    <t xml:space="preserve">Rekap data masa studi (MS) lulusan </t>
  </si>
  <si>
    <t>Rekap data Masa Penyelesaian Tugas Akhir Mahasiswa</t>
  </si>
  <si>
    <t>Rekap Data Kelulusan Tepat Waktu (8 Semester</t>
  </si>
  <si>
    <t>Rekap Data Persentase Keberhasilan Studi (PPS)</t>
  </si>
  <si>
    <t>Kebijakan Tracer Study</t>
  </si>
  <si>
    <t>Pedoman Tracer Study</t>
  </si>
  <si>
    <t>Intrumen Tracer Study</t>
  </si>
  <si>
    <t>Laporan Tracer Study</t>
  </si>
  <si>
    <t>Data Tracer Waktu Tunggu lulusan (WT) mendapatkan pekerjaan pertama setelah lulus</t>
  </si>
  <si>
    <t>Laporan Workshop penyusunan dan pengembangan kurikulum PS berbasis KKNI dan KKNI-MBKM Program Studi</t>
  </si>
  <si>
    <t>Dokumen Kurikulum memuat Peta Kurikulum (Sesuai KPT Tahun 2020)</t>
  </si>
  <si>
    <t>Dokumen Kurikulum memuat penetapan beban kurikulum paling sedikit 144 sks</t>
  </si>
  <si>
    <t>Pedoman Pelaksanaan Kurikulum</t>
  </si>
  <si>
    <t>Rekap Data Kualifikasi dan Kompetensi Dosen (Profil Dosen) serta SK Dosen Pengampu Mata Kuliah</t>
  </si>
  <si>
    <t>Kontrak Perkuliahan</t>
  </si>
  <si>
    <t>Rencana Pembelajaran Semester Mata Kuliah PS</t>
  </si>
  <si>
    <t>RPS MBKM (sesuai KPT Tahun 2020)</t>
  </si>
  <si>
    <t xml:space="preserve">Pemutakhiran Bahan Kajian dan Rencana Pembelajaran Semester </t>
  </si>
  <si>
    <t>Daftar Hadir Perkuliahan</t>
  </si>
  <si>
    <t>Jurnal perkuliahan</t>
  </si>
  <si>
    <t>Pedoman Monitoring Proses Pembelajaran (Kesesuaian RPS)</t>
  </si>
  <si>
    <t>Instrumen Monitoring Proses Pembelajaran (Kesesuaian RPS)</t>
  </si>
  <si>
    <t>Laporan Monitoring Proses Pembelajaran (Kesesuaian RPS)</t>
  </si>
  <si>
    <t>Proses pembelajaran yang terkait dengan penelitian harus mengacu SN Dikti Penelitian: 1) Hasil penelitian: harus memenuhi pengembangan  IPTEKS, meningkatkan kesejahteraan masyarakat, dan daya saing bangsa, 2)   Isi penelitian: memenuhi kedalaman dan keluasan materi penelitian sesuai capaian pembelajaran, 3)   proses penelitian: mencakup perencanaan, pelaksanaan, dan pelaporan, 4)   penilaian penelitian memenuhi unsur edukatif, obyektif, akuntabel, dan Transparan.</t>
  </si>
  <si>
    <t>Pedoman Penulisan Tugas Akhir</t>
  </si>
  <si>
    <t>Daftar Judul Tugas Akhir Mahasiswa</t>
  </si>
  <si>
    <t>Proses pembelajaran yang terkait dengan PkM harus mengacu SN Dikti PkM : 1)  Hasil PkM: harus memenuhi pengembangan IPTEKS, meningkatkan Kesejahteraan masyarakat, dan daya saing bangsa, 2)  Isi PkM: memenuhi kedalaman dan keluasan materi PkM sesuai capaian pembelajaran, 3)  Proses PkM: mencakup perencanaan, pelaksanaan, dan pelaporan, 4)  Penileian PkM memenuhi unsur edukatif, obyektif, akuntabel, dan transparan.</t>
  </si>
  <si>
    <t>Pedoman Pelaksanaan PKM Mahasiswa</t>
  </si>
  <si>
    <t>Laporan KKN Mahasiswa</t>
  </si>
  <si>
    <t>Laporan Jurnal Perkuliahan/Log Activity</t>
  </si>
  <si>
    <t>Panduan Praktikum</t>
  </si>
  <si>
    <t>Laporan Praktikum</t>
  </si>
  <si>
    <t>Pedoman Pelaksanaan monitoring dan evaluasi pembelajaran</t>
  </si>
  <si>
    <t>Instrument monitoring dan evaluasi proses pembelajaran</t>
  </si>
  <si>
    <t>Laporan Monitoring dan Evaluasi Proses Pembelajaran</t>
  </si>
  <si>
    <t>PJP = ……..%</t>
  </si>
  <si>
    <t>Rubrik Penilaian</t>
  </si>
  <si>
    <t>Hasil penilaian pembelajaran (berita Acara Nilai, DPNA)</t>
  </si>
  <si>
    <t>Pedoman Penilaian Pembelajaran</t>
  </si>
  <si>
    <t>Instrumen Penilaian (lembar observasi pembelajaran, soal tugas, soal UTS, soal UAS, instrumen unjuk kerja)</t>
  </si>
  <si>
    <t>Berita Acara Tugas</t>
  </si>
  <si>
    <t>Lembar Umpan Balik Penilaian Tugas</t>
  </si>
  <si>
    <t>DPNA</t>
  </si>
  <si>
    <t>SOP Penilaian Pembelajaran</t>
  </si>
  <si>
    <t>Berita Acara Nilai</t>
  </si>
  <si>
    <t>Pelaksanaan penilaian memuat unsur unsur sebagai berikut:</t>
  </si>
  <si>
    <t>1)  Mempunyai kontrak rencana penilaian,</t>
  </si>
  <si>
    <t>2)  Melaksanakan penilaian sesuai kontrak atau kesepakatan,</t>
  </si>
  <si>
    <t>3)  Memberikan umpan balik dan memberi kesempatan untuk mempertanyakan hasil kepada mahasiswa,</t>
  </si>
  <si>
    <t>4)  Mempunyai dokumentasi penilaian proses dan hasil belajar mahasiswa,</t>
  </si>
  <si>
    <r>
      <t>5)</t>
    </r>
    <r>
      <rPr>
        <sz val="7"/>
        <color theme="1"/>
        <rFont val="Times New Roman"/>
        <family val="1"/>
      </rPr>
      <t>  </t>
    </r>
    <r>
      <rPr>
        <sz val="11"/>
        <color theme="1"/>
        <rFont val="Arial"/>
        <family val="2"/>
      </rPr>
      <t>Mempunyai prosedur yang mencakup tahap perencanaan, kegiatan pemberian tugas atau soal, observasi kinerja, pengembalian hasil observasi, dan pemberian nilai akhir.</t>
    </r>
  </si>
  <si>
    <t>Pedoman rekrutmen, penempatan, pembinaan, pengembangan kode etik serta pemberhentian dosen</t>
  </si>
  <si>
    <t>Profil Dosen (NDTPS)</t>
  </si>
  <si>
    <t>Profil Dosen (PDS3)</t>
  </si>
  <si>
    <t>Profil Dosen (PGBLKL)</t>
  </si>
  <si>
    <t>Data Jumlah Mahasiswa (TS)</t>
  </si>
  <si>
    <t>Data Pembimbingan Tugas Akhir</t>
  </si>
  <si>
    <t>Data EWMP</t>
  </si>
  <si>
    <t>Data Dosen Tidak Tetap</t>
  </si>
  <si>
    <t>Data Rekognisi Dosen</t>
  </si>
  <si>
    <t>Rekap Data Kegiatan Penelitian Dosen (Biaya di Luar PT)</t>
  </si>
  <si>
    <t>Rekap Data Data Kegiatan PKM Dosen (Biaya di Luar PT)</t>
  </si>
  <si>
    <t>Rekap Data Publikasi Dosen</t>
  </si>
  <si>
    <t>Rekap Data Artikel karya ilmiah DTPS yang disitasi dalam 3 tahun terakhir</t>
  </si>
  <si>
    <t>HKI, Book Chapter</t>
  </si>
  <si>
    <t>Data Dosen yang melanjutkan pendidikan S3</t>
  </si>
  <si>
    <t xml:space="preserve">Profil Tenaga Kependidikan Program Studi </t>
  </si>
  <si>
    <t>Data jumlah laboran dan sertifikat laboran</t>
  </si>
  <si>
    <t>Jumlah koleksi buku perpustakaan ≥ 200 (judul buku/PS)</t>
  </si>
  <si>
    <t>Daftar Sarana dan Prasarana Unidayan</t>
  </si>
  <si>
    <t>Kapasitas layanan ruang poliklinik 40 (Org/hari)</t>
  </si>
  <si>
    <t>Kapasitas tempat ibadah (Masjid) 300 (Orang)</t>
  </si>
  <si>
    <t>KRS</t>
  </si>
  <si>
    <t xml:space="preserve">Jadwal Perkuliahan </t>
  </si>
  <si>
    <t>RKA UPPS</t>
  </si>
  <si>
    <t>Pengaturan Penggunaan Ruang Kelas</t>
  </si>
  <si>
    <t>LMS Spada Unidayan</t>
  </si>
  <si>
    <t>SK Pembina Mata Kuliah</t>
  </si>
  <si>
    <t>SK Pembimbing Akademik</t>
  </si>
  <si>
    <t>SK Pembimbing Tugas Akhir</t>
  </si>
  <si>
    <t>SK Pembimbing PKL</t>
  </si>
  <si>
    <t>Laporan Seminar Ilmiah Dosen dan mahasiswa</t>
  </si>
  <si>
    <r>
      <rPr>
        <sz val="7"/>
        <color rgb="FF000000"/>
        <rFont val="Times New Roman"/>
        <family val="1"/>
      </rPr>
      <t xml:space="preserve"> </t>
    </r>
    <r>
      <rPr>
        <sz val="11"/>
        <color rgb="FF000000"/>
        <rFont val="Arial"/>
        <family val="2"/>
      </rPr>
      <t>Dosen Tamu (Materi dan Presensi)</t>
    </r>
  </si>
  <si>
    <t>Instrumen Monitoring Pembelajaran</t>
  </si>
  <si>
    <t>Laporan Monitoring Pembelajaran</t>
  </si>
  <si>
    <t>Laporan Kinerja Dosen (LKD)</t>
  </si>
  <si>
    <t>Laporan BKD Dosen</t>
  </si>
  <si>
    <t>RKA Fakultas</t>
  </si>
  <si>
    <t>Laporan Pendanaan Fakultas</t>
  </si>
  <si>
    <t>Laporan Realisasi Anggaran</t>
  </si>
  <si>
    <t>Rata-rata dana operasional proses pembelajaran/ mahasiswa/ tahun (termasuk gaji dan upah, sarana, prasarana) (DOP  ≥ 15 jt/tahun)</t>
  </si>
  <si>
    <t>Rekap data dan dokumen  publikasi mahasiswa secara mandiri atau bersama DTPS dosen di jurnal/seminar internasional</t>
  </si>
  <si>
    <t>Rekap data dan dokumen publikasi mahasiswa bersama dosen di jurnal/ seminar nasional terakreditasi </t>
  </si>
  <si>
    <r>
      <t>Rekap data dan dokumen publikasi mahasiswa dan atau dosen di jurnal/seminar nasional tidak terakreditasi</t>
    </r>
    <r>
      <rPr>
        <sz val="11"/>
        <color theme="1"/>
        <rFont val="Arial"/>
        <family val="2"/>
      </rPr>
      <t xml:space="preserve"> </t>
    </r>
  </si>
  <si>
    <t>Rekap data dan Dokumen penelitian dosen pemula</t>
  </si>
  <si>
    <t>Rekap data dan Dokumen penelitian terapan</t>
  </si>
  <si>
    <t>Renstra Penelitian yang memuat Peta jalan penelitian Program Studi</t>
  </si>
  <si>
    <t>Rekap Data Keterlibatan mahasiswa pada kegiatan penelitian DTPS dalam 3 tahun terakhir</t>
  </si>
  <si>
    <t>Hasil Evaluasi kesesuaian penelitian dosen dan mahasiswa dengan peta jalan</t>
  </si>
  <si>
    <t>Laporan penelitian yang melibatkan mahasiswa</t>
  </si>
  <si>
    <t>Pedoman skripsi mahasiswa</t>
  </si>
  <si>
    <t>SOP penyelesaian tugas akhir</t>
  </si>
  <si>
    <t>Pedoman Penilaian Proses dan Hasil Penelitian Program Studi</t>
  </si>
  <si>
    <t>Pedoman Pengukuran Kinerja Proses dan Hasil Penelitian</t>
  </si>
  <si>
    <t>Instrumen Pengukuran Kinerja Proses dan Hasil Penelitian</t>
  </si>
  <si>
    <t>Rekap Data Hasil penilaian penelitian dosen</t>
  </si>
  <si>
    <t>Dokumentasi Penilaian Penelitian Dosen</t>
  </si>
  <si>
    <t>Pedoman Skripsi program studi</t>
  </si>
  <si>
    <t>Kualifikasi akademik dosen peneliti</t>
  </si>
  <si>
    <t>Data rekap hasil penelitian dosen pertahun.</t>
  </si>
  <si>
    <t>SK pembentukan Lerin Unidayan</t>
  </si>
  <si>
    <t>SK pengelola penelitian dan PkM di fakultas</t>
  </si>
  <si>
    <t>Renstra Penelitian Program Studi 2021-2025</t>
  </si>
  <si>
    <t>Renstra Penelitian Unidayan 2021-2025</t>
  </si>
  <si>
    <t>Panduan Hibah Penelitian Unidayan</t>
  </si>
  <si>
    <t>Rekap Data dan Bukti Kerjasama Penelitian</t>
  </si>
  <si>
    <t>Rekap Data Sarana dan Prasarana Penelitian Fakultas</t>
  </si>
  <si>
    <t>Data Rekap Pelaksanaan Desiminasi Penelitian Dosen</t>
  </si>
  <si>
    <t>Sertifikat pelatihan/ workshop peningkatan kemampuan dosen peneliti</t>
  </si>
  <si>
    <t>Instrument monev penelitian</t>
  </si>
  <si>
    <t>Laporan Monev Penelitian</t>
  </si>
  <si>
    <t>Rekap Perolehan Dana Penelitian PS yang berasal dari dana internal</t>
  </si>
  <si>
    <t>Rekap Perolehan Dana Penelitian PS selain dana internal</t>
  </si>
  <si>
    <t>Rekap data dan Dokumen hasil PkM Mahasiswa dan Dosen berupa HKI, TTG, Buku ber-ISBN dan Book Chapter</t>
  </si>
  <si>
    <t>Rekap data dan dokumen publikasi PkM mahasiswa dan dosen</t>
  </si>
  <si>
    <t>Rekap data dan Dokumen Penelitian Terapan Dosen</t>
  </si>
  <si>
    <t>Rekap Data dan Dokumen Penelitian Pengembangan</t>
  </si>
  <si>
    <t>Rekap data dan Dokumen Teknologi Tepat Guna, Produk (Produk Terstandarisasi, Produk Tersertifikasi)</t>
  </si>
  <si>
    <t>Rekap data dan Dokumen Penelitian Model pemecahan masalah, rekayasa sosial, dan/atau rekomendasi kebijakan</t>
  </si>
  <si>
    <t>Rekap data dan Dokumen HKI : Paten, Paten Sederhana; </t>
  </si>
  <si>
    <t>Rekap data dan Dokumen HKI : Hak Cipta, Desain Produk Industri, Perlindungan Varietas Tanaman, Desain Tata Letak Sirkuit Terpadu, dll.)</t>
  </si>
  <si>
    <t>Renstra PkM Unidayan</t>
  </si>
  <si>
    <t>Rekap data dan Dokumen  kegiatan PkM Dosen yang melibatkan mahasiswa sesuai Peta Jalan (RoadMap) PkM</t>
  </si>
  <si>
    <t>Hasil Evaluasi kesesuaian PkM dosen dan mahasiswa dengan peta jalan</t>
  </si>
  <si>
    <t>Dokumen Perbaikan relevansi PkM dan pengembangan keilmuan program studi</t>
  </si>
  <si>
    <t>Rekap data dan Dokumen PkM dosen bersama mahasiswa</t>
  </si>
  <si>
    <t xml:space="preserve">&gt;20% peserta kegiatan tetap mempraktekkan IPTEK yang diperolehnya </t>
  </si>
  <si>
    <t>Pedoman Penilaian Proses dan Hasil PkM Unidayan</t>
  </si>
  <si>
    <t>Instrumen Survey tingkat kepuasan masyarakat terhadap hasil PkM Dosen </t>
  </si>
  <si>
    <t>Berita Acara Pelaksanaan Kegiatan</t>
  </si>
  <si>
    <t>Laporan monev PkM</t>
  </si>
  <si>
    <t>Instrumen Survey perubahan sikap, pengetahuan dan keterampilan masyarakat terhadap hasil PkM Dosen </t>
  </si>
  <si>
    <t>Instrumen monitoring pemanfaatan Iptek hasil PkM Dosen </t>
  </si>
  <si>
    <t>Modul pembelajaran dari hasil PkM Dosen</t>
  </si>
  <si>
    <t>Rekomendasi kebijakan bagi pemangku kepentingan</t>
  </si>
  <si>
    <t>Pedoman Pengukuran Kinerja Proses dan Hasil PkM</t>
  </si>
  <si>
    <t>Kualifikasi akademik dosen</t>
  </si>
  <si>
    <t>Data rekap dan dokumen pelaksana PkM per semester.</t>
  </si>
  <si>
    <t>Data Rekap Sarana dan Prasarana PkM</t>
  </si>
  <si>
    <t>Laporan Monitoring Sarana dan Prasarana PkM</t>
  </si>
  <si>
    <t>Data Rekap Sistem TIK PkM</t>
  </si>
  <si>
    <t>Renstra PkM 2021-2025</t>
  </si>
  <si>
    <t>Peta Jalan PkM Prodi</t>
  </si>
  <si>
    <t>Panduan Hibah PkM Unidayan</t>
  </si>
  <si>
    <t>Rekap Data dan Bukti Kerjasama PKM</t>
  </si>
  <si>
    <t>Rekap Data Sarana dan Prasarana PKM Unidayan</t>
  </si>
  <si>
    <t>Laporan Diseminasi Hasil PkM</t>
  </si>
  <si>
    <t>Sertifikat pelatihan/ workshop peningkatan kemampuan dosen pelaksana PkM</t>
  </si>
  <si>
    <t>Laporan Monev PkM</t>
  </si>
  <si>
    <t>Rekap dan Input data kegiatan PkM dosen dan mahasiswa pada PDDIKTI</t>
  </si>
  <si>
    <t>Rekap Perolehan Dana PkM PS selain dana internal</t>
  </si>
  <si>
    <t>Rumusan Visi UPPS (Keputusan Senat Fakultas tentang Visi, Misi, Tujuan dan Strategis UPPS)</t>
  </si>
  <si>
    <t>Rumusan Visi Program Studi (Keputusan Senat Fakultas tentang Visi, Misi, Tujuan dan Strategis Program Studi)</t>
  </si>
  <si>
    <t>Rumusan Visi Unidayan (Keputusan Senat Unidayan tentang Visi, Misi, Tujuan dan Strategis Universitas Dayanu Ikhsanuddin)</t>
  </si>
  <si>
    <t>Rumusan Misi, Tujuan, dan Strategis UPPS</t>
  </si>
  <si>
    <t>Rumusan Misi, Tujuan, dan Strategis Program Studi</t>
  </si>
  <si>
    <t>Rumusan Misi, Tujuan, dan Strategis Unidayan</t>
  </si>
  <si>
    <t xml:space="preserve">RKAT UPPS/Universitas </t>
  </si>
  <si>
    <t>Visi yang mencerminkan  visi perguruan tinggi dan memayungi visi keilmuan terkait keunikan program studi serta didukung data implementasi yang konsisten,</t>
  </si>
  <si>
    <t>misi, tujuan, dan strategi yang searah dan bersinerji dengan misi, tujuan, dan strategi perguruan tinggi serta mendukung pengembangan program studi dengan data implementasi yang konsisten.</t>
  </si>
  <si>
    <t>Ada mekanisme dalam penyusunan dan penetapan visi, misi, tujuan dan strategi yang terdokumentasi serta ada keterlibatan semua pemangku kepentingan internal (dosen, mahasiswa dan tenaga kependidikan) dan eksternal (lulusan, pengguna lulusan dan pakar/mitra/ organisasi profesi/ pemerintah) (Skor = 4)</t>
  </si>
  <si>
    <t>Tersedia bukti sahih pelaksanaan Renstra UPPS</t>
  </si>
  <si>
    <t>Pedoman Penyusunan Visi, Misi, Tujuan dan Sasaran di Lingkungan Universitas Dayanu Ikhsanuddin (Keputusan Rektor Nomor : 13.a/Q/ UND/I/2020)</t>
  </si>
  <si>
    <t>Dokumentasi Penyusunan VMTS UPPS/Program Studi</t>
  </si>
  <si>
    <t>Dokumen Rencana Induk Pengembangan Unidayan Tahun 2015 - 2035</t>
  </si>
  <si>
    <t>Rencana Strategis UPPS Tahun 2021 - 2025</t>
  </si>
  <si>
    <t>Rencana Operasional UPPS</t>
  </si>
  <si>
    <t>Laporan Kinerja UPPS</t>
  </si>
  <si>
    <t>Laporan Monitoring dan Evaluasi Pelaksanaan Renstra UPPS</t>
  </si>
  <si>
    <t>Rumusan visi yang mencerminkan  visi perguruan tinggi dan memayungi visi keilmuan terkait keunikan program studi serta didukung data implementasi yang konsisten,</t>
  </si>
  <si>
    <t>Rumusan misi, tujuan, dan strategi yang searah dan bersinerji dengan misi, tujuan, dan strategi perguruan tinggi serta mendukung pengembangan program studi dengan data implementasi yang konsisten.</t>
  </si>
  <si>
    <t>KepMen No.0533/O/ 1986 Tentang Pemberian Status Terdaftar Kepada Fakultas/ Jurusan/ Program Studi di Lingkungan Universitas Dayanu Ikhsanuddin di Bau-Bau</t>
  </si>
  <si>
    <t>KepMenKumHam No. AHU 001.AH.01.04. Tahun 2011 tentang Pengesahan Yayasan Pembina Universitas Dayanu Ikhsanuddin</t>
  </si>
  <si>
    <t>Akta Notaris No.25 Tanggal 22 Mei 1995, tentang Perubahan Anggaran Dasar Yayasan Pembina Unidayan</t>
  </si>
  <si>
    <t>Statuta Universitas Dayanu Ikhsanuddin Tahun 2019 (Perubahan dari Statuta Universitas Dayanu Ikhsanuddin Tahun 2015, Peraturan Yayasan Pembina Unidayan No. 005/H4/ YPUD/IV/2019)</t>
  </si>
  <si>
    <t>Peraturan Akademik Unidayan</t>
  </si>
  <si>
    <t>Panduan Akademik Unidayan</t>
  </si>
  <si>
    <t>Standar Dikti Program Studi</t>
  </si>
  <si>
    <t>Organisasi Tata Kerja Unidayan Tahun 2015 (SK Yayasan Pembina Unidayan Nomor 41/H/YPUD/X/2015)</t>
  </si>
  <si>
    <t>Struktur Organisasi, kedudukan, wewenang, tugas pokok, fungsi, dan uraian tugas pimpinan/ biro/lembaga/unit pelaksana teknis Unidayan Tahun 2017 </t>
  </si>
  <si>
    <t>Standar Dikti Universitas</t>
  </si>
  <si>
    <t>Peraturan Kepegawaian (Pedoman Pengelolaan Sumberdaya Manusia) Tahun 2015 (Keputusan Ketua Yayasan Pembina Universitas Dayanu Ikhsanuddin Nomor 113/C/YPUD/ IX/2015</t>
  </si>
  <si>
    <t>SK Rektor tentang Pengangkatan Dekan Fakultas dan Unit-Unit di bawah Fakultas</t>
  </si>
  <si>
    <t>Dokumen Pemilihan Dekan</t>
  </si>
  <si>
    <t>Dokumen Sistem Informasi Manajemen</t>
  </si>
  <si>
    <t>Dokumen SOP UPPS/Program Studi</t>
  </si>
  <si>
    <t>Laporan Kinerja tata pamong</t>
  </si>
  <si>
    <t>Laporan Evaluasi Diri</t>
  </si>
  <si>
    <t>LKD dan BKD Dosen</t>
  </si>
  <si>
    <t>Laporan Monev Pembelajaran</t>
  </si>
  <si>
    <t>Renstra dan Renop Fakultas</t>
  </si>
  <si>
    <t>Pedoman Penyusunan Program Kerja Tahunan Unit Kerja (Keputusan Rektor No.012/B/UND/II/ 2017)</t>
  </si>
  <si>
    <t>OTK Fakultas</t>
  </si>
  <si>
    <t>Pedoman Rekruitmen Dosen dan Tenaga Kependidikan (Keputusan Rektor No.018/Q/UND/IX/2016)</t>
  </si>
  <si>
    <t>Lembaga Kode Etik UNIDAYAN (Keputusan Senat Unidayan)</t>
  </si>
  <si>
    <t>Pedoman Kode Etik Dosen, Mahasiswa dan Tenaga Kependidikan (Keputusan Rektor Universitas Dayanu Ikhsanuddin No. 031/Q/ UND/V/2016)</t>
  </si>
  <si>
    <t>Struktur Organisasi LP3MLK</t>
  </si>
  <si>
    <t>Struktur Organisasi UPM dan GPM</t>
  </si>
  <si>
    <t>Auditor Mutu Internal</t>
  </si>
  <si>
    <t xml:space="preserve">Kebijakan SPMI </t>
  </si>
  <si>
    <t xml:space="preserve">Manual Mutu </t>
  </si>
  <si>
    <t>Prosedur Mutu Unidayan</t>
  </si>
  <si>
    <t>Instruksi Kerja</t>
  </si>
  <si>
    <t>Formulir</t>
  </si>
  <si>
    <t>Instrumen AMI</t>
  </si>
  <si>
    <t>Laporan AMI</t>
  </si>
  <si>
    <t>Dokumen RTM</t>
  </si>
  <si>
    <t>Terlaksananya siklus penjaminan mutu (siklus PPEPP)</t>
  </si>
  <si>
    <t>Rekap data dan Dokumen Pengembangan Suasana Akademik Dosen dan Mahasiswa</t>
  </si>
  <si>
    <t xml:space="preserve">Persentase Mata kuliah menggunakan metode blended learning (termasuk di dalamnya e-learning) </t>
  </si>
  <si>
    <t>Persentase Modul pembelajaran berbasis blended learning di program studi</t>
  </si>
  <si>
    <t>Level tempat kerja lulusan (TKL)</t>
  </si>
  <si>
    <t>Evaluasi Kurikulum secara berkala setiap 4 – 5 tahun</t>
  </si>
  <si>
    <t>Kebijakan evaluasi kurikulum</t>
  </si>
  <si>
    <t>Laporan Evaluasi Kurikulum Program Studi</t>
  </si>
  <si>
    <t>Penetapan Persentase keberhasilan studi (PPS) ≥ 85%</t>
  </si>
  <si>
    <r>
      <t>Evaluasi dan pemutakhiran kurikulum melibatkan pemangku kepentingan internal dan eksternal, serta direview oleh pakar bidang ilmu program studi, asosiasi, serta sesuai perkembangan ipteks dan kebutuhan pengguna</t>
    </r>
    <r>
      <rPr>
        <sz val="9"/>
        <color theme="1"/>
        <rFont val="Arial"/>
        <family val="2"/>
      </rPr>
      <t xml:space="preserve"> </t>
    </r>
    <r>
      <rPr>
        <b/>
        <sz val="9"/>
        <color theme="1"/>
        <rFont val="Arial"/>
        <family val="2"/>
      </rPr>
      <t>(SKOR 4)</t>
    </r>
  </si>
  <si>
    <t>PJP ≥ 20% (SKOR 4)</t>
  </si>
  <si>
    <r>
      <t xml:space="preserve">Terdapat bukti sahih tentang dipenuhinya 5 prinsip penilaian yang dilakukan secara terintegrasi dan dilengkapi dengan rubrik/portofolio penilaian minimum 70% jumlah mata kuliah </t>
    </r>
    <r>
      <rPr>
        <b/>
        <sz val="11"/>
        <color theme="1"/>
        <rFont val="Arial"/>
        <family val="2"/>
      </rPr>
      <t>(SKOR 4)</t>
    </r>
  </si>
  <si>
    <r>
      <t xml:space="preserve">Terdapat bukti sahih yang menunjukkan kesesuaian teknik dan instrumen penilaian terhadap capaian pembelajaran minimum 75% s.d. 100% dari jumlah matakuliah </t>
    </r>
    <r>
      <rPr>
        <b/>
        <sz val="11"/>
        <color theme="1"/>
        <rFont val="Arial"/>
        <family val="2"/>
      </rPr>
      <t>(SKOR 4)</t>
    </r>
    <r>
      <rPr>
        <sz val="11"/>
        <color theme="1"/>
        <rFont val="Arial"/>
        <family val="2"/>
      </rPr>
      <t>.</t>
    </r>
  </si>
  <si>
    <r>
      <t xml:space="preserve">Terdapat bukti sahih pelaksanaan penilaian mencakup 7 unsur </t>
    </r>
    <r>
      <rPr>
        <b/>
        <sz val="11"/>
        <color theme="1"/>
        <rFont val="Arial"/>
        <family val="2"/>
      </rPr>
      <t>(SKOR 4)</t>
    </r>
    <r>
      <rPr>
        <sz val="11"/>
        <color theme="1"/>
        <rFont val="Arial"/>
        <family val="2"/>
      </rPr>
      <t>.</t>
    </r>
  </si>
  <si>
    <t xml:space="preserve">Jabatan akademik DTPS </t>
  </si>
  <si>
    <t xml:space="preserve">Rasio jumlah mahasiswa program studi terhadap jumlah DTPS </t>
  </si>
  <si>
    <t xml:space="preserve">Penugasan DTPS sebagai pembimbing utama tugas akhir mahasiswa. </t>
  </si>
  <si>
    <t>Ekuivalensi Waktu Mengajar Penuh DTPS</t>
  </si>
  <si>
    <t>12 ≤ EWMP ≤ 16 (SKOR 4)</t>
  </si>
  <si>
    <t>PDTT ≤ 10% (SKOR 4)</t>
  </si>
  <si>
    <t>RS = 0,25 (SKOR 3)</t>
  </si>
  <si>
    <r>
      <t xml:space="preserve">Jumlah publikasi mahasiswa dan atau dosen di jurnal/seminar internasional </t>
    </r>
    <r>
      <rPr>
        <b/>
        <sz val="11"/>
        <color rgb="FF000000"/>
        <rFont val="Arial"/>
        <family val="2"/>
      </rPr>
      <t>(RI = 1%) (SKOR 4)</t>
    </r>
  </si>
  <si>
    <r>
      <t>Jumlah publikasi mahasiswa bersama dosen di jurnal/ seminar nasional terakreditasi </t>
    </r>
    <r>
      <rPr>
        <b/>
        <sz val="11"/>
        <color rgb="FF000000"/>
        <rFont val="Arial"/>
        <family val="2"/>
      </rPr>
      <t>(RN = 10%) (SKOR 3)</t>
    </r>
  </si>
  <si>
    <r>
      <t>Jumlah publikasi mahasiswa dan atau dosen di jurnal/seminar nasional tidak terakreditasi</t>
    </r>
    <r>
      <rPr>
        <sz val="11"/>
        <color theme="1"/>
        <rFont val="Arial"/>
        <family val="2"/>
      </rPr>
      <t xml:space="preserve"> </t>
    </r>
    <r>
      <rPr>
        <b/>
        <sz val="11"/>
        <color rgb="FF000000"/>
        <rFont val="Arial"/>
        <family val="2"/>
      </rPr>
      <t>(RL = 50%) (SKOR 2)</t>
    </r>
  </si>
  <si>
    <r>
      <t xml:space="preserve">UPPS memenuhi 4 unsur relevansi penelitian dosen dan mahasiswa </t>
    </r>
    <r>
      <rPr>
        <b/>
        <sz val="11"/>
        <color theme="1"/>
        <rFont val="Arial"/>
        <family val="2"/>
      </rPr>
      <t>(SKOR 4)</t>
    </r>
  </si>
  <si>
    <r>
      <t xml:space="preserve">Jumlah penelitian dosen yang melibatkan mahasiswa </t>
    </r>
    <r>
      <rPr>
        <b/>
        <sz val="11"/>
        <color theme="1"/>
        <rFont val="Arial"/>
        <family val="2"/>
      </rPr>
      <t>(PPDM ≥ 25%) (SKOR 4)</t>
    </r>
  </si>
  <si>
    <r>
      <t xml:space="preserve">Rata-rata dana Penelitian dosen/ tahun DPD ≥ 10 jt/tahun </t>
    </r>
    <r>
      <rPr>
        <b/>
        <sz val="11"/>
        <color theme="1"/>
        <rFont val="Arial"/>
        <family val="2"/>
      </rPr>
      <t>(SKOR 4)</t>
    </r>
  </si>
  <si>
    <t>NLP = 2 x (NA + NB + NC) + ND/NM (NLP = 0.5, SKOR = 3)</t>
  </si>
  <si>
    <t>Rekap data Luaran penelitian yang dihasilkan mahasiswa, baik secara mandiri atau bersama DTPS, berupa HKI, TTG, Buku ber-ISBN dan Book Chapter</t>
  </si>
  <si>
    <t>Melampaui</t>
  </si>
  <si>
    <t>NLP = 2 x (NA + NB + NC) + ND/NM/3 (SKOR 3)</t>
  </si>
  <si>
    <t>Struktur Organisasi LPPM Unidayan</t>
  </si>
  <si>
    <t>Panduan Pelaksana PkM</t>
  </si>
  <si>
    <t>Rekap Perolehan Dana PkM PS yang berasal dari dana internal</t>
  </si>
  <si>
    <r>
      <t xml:space="preserve">Rata-rata dana PkM dosen/ tahun DPkMD ≥ 5 jt/tahun </t>
    </r>
    <r>
      <rPr>
        <b/>
        <sz val="11"/>
        <color theme="1"/>
        <rFont val="Arial"/>
        <family val="2"/>
      </rPr>
      <t>(SKOR 4)</t>
    </r>
  </si>
  <si>
    <t>Tersedia bukti sahih efektivitas pelaksanaan penjaminan mutu.</t>
  </si>
  <si>
    <t>Memiliki external benchmarking dalam peningkatan mutu</t>
  </si>
  <si>
    <t>Penetapan Standar Dikti Program Studi</t>
  </si>
  <si>
    <t xml:space="preserve">Dokumen Pelaksanaan Standar </t>
  </si>
  <si>
    <t>Laporan Evaluasi Diri Program Studi</t>
  </si>
  <si>
    <t>Dokumen External Benchmarking STIE PERBANAS Surabaya (Hibah Program Asuh Perguruan Tinggi Unggul KemenristekDikti Tahun 2017)</t>
  </si>
  <si>
    <t>IKT dalam Standar Dikti Program Studi</t>
  </si>
  <si>
    <t>Hasil Audit Capaian Kinerja pada setiap kriteria</t>
  </si>
  <si>
    <t>Pedoman Pengukuran Tingkat Kepuasan Pemangku Kepentingan Internal dan Eksternal</t>
  </si>
  <si>
    <t>Instrumen Pengukuran Tingkat Kepuasan Pemangku Kepentingan Internal dan Eksternal</t>
  </si>
  <si>
    <t>Laporan Pengukuran Tingkat Kepuasan Pemangku Kepentingan Internal dan Eksternal</t>
  </si>
  <si>
    <t>Pedoman Kerjasama Unidayan</t>
  </si>
  <si>
    <t>Pedoman Monitoring dan Evaluasi Kerjasama Unidayan</t>
  </si>
  <si>
    <t>Laporan Kerjasama UPPS</t>
  </si>
  <si>
    <t>Rekap data dan Dokumen Kerjasama tridharma UPPS/Prod</t>
  </si>
  <si>
    <t>Rekap data dan Dokumen Kerjasama UPPS/Prodi tingkat internasional, nasional, wilayah/lokal</t>
  </si>
  <si>
    <t xml:space="preserve">Rekap data Jumlah calon mahasiswa yang ikut seleksi pada program utama </t>
  </si>
  <si>
    <t>Untuk program studi dengan jumlah kebutuhan lulusan rendah (selalu ada mahasiswa baru terdaftar pada TS-4 s.d. TS)</t>
  </si>
  <si>
    <t>Rekap data calon mahasiswa yang lulus seleksi pada program utama</t>
  </si>
  <si>
    <t>Pedoman Penerimaan Mahasiswa Baru Universitas Dayanu Ikhsanuddin (Keputusan Rektor Nomor : 026.b/F3/ UND/V/2015)</t>
  </si>
  <si>
    <t>Sistem Operasional Prosedur Penerimaan mahasiswa baru</t>
  </si>
  <si>
    <t>Brosur Penerimaan Mahasiswa Baru</t>
  </si>
  <si>
    <t>Buku Panduan Calon Mahasiswa Baru</t>
  </si>
  <si>
    <t>Rekap data Jumlah Pendaftar calon mahasiswa dan mahasiswa asing</t>
  </si>
  <si>
    <t>Pembentukan Unit Kegiatan Mahasiswa Minat dan Bakat</t>
  </si>
  <si>
    <t>Panduan Program Kreatifitas Mahasiswa</t>
  </si>
  <si>
    <t>Pembentukan Unit Kegiatan Mahasiswa Kewirausahaan</t>
  </si>
  <si>
    <t>Pembentukan Unit Layanan Bimbingan Karier dan keprofesian</t>
  </si>
  <si>
    <t>Pembentukan Unit Layanan Kesejahteraan Mahasiswa (Bimbingan dan Konseling, layanan beasiswa dan layanan kesehatan)</t>
  </si>
  <si>
    <t>Rekap data dan Dokumen Layanan Kemahasiswaan</t>
  </si>
  <si>
    <t xml:space="preserve">Kebijakan integrasi kegiatan penelitian dan PkM ke dalam pembelajaran </t>
  </si>
  <si>
    <t>Pedoman integrasi kegiatan penelitian dan PkM ke dalam pembelajaran</t>
  </si>
  <si>
    <t>Rencana Pembelajaran Semester Matakuliah</t>
  </si>
  <si>
    <t>Daftar Mata Kuliah, Dosen Pengampu dan Materi Kuliah yang mengintegrasikan hasil penelitian dan PkM ke dalam pembelajaran</t>
  </si>
  <si>
    <t>Sistem Informasi Manajemen akademik, keuangan, sarana dan prasarana, SDM, Kerjasama, dan SIM AMI (didesain untuk akreditasi)  yang terintegrasi.</t>
  </si>
  <si>
    <r>
      <t xml:space="preserve">Kapasitas penyimpanan data SPADA Unidayan </t>
    </r>
    <r>
      <rPr>
        <sz val="11"/>
        <color rgb="FF000000"/>
        <rFont val="Calibri"/>
        <family val="2"/>
      </rPr>
      <t>≥</t>
    </r>
    <r>
      <rPr>
        <sz val="11"/>
        <color rgb="FF000000"/>
        <rFont val="Arial"/>
        <family val="2"/>
      </rPr>
      <t xml:space="preserve"> 1 Terabyte</t>
    </r>
  </si>
  <si>
    <t>Kapasitas penyimpanan data Web Unidayan ≥ 1 TB</t>
  </si>
  <si>
    <t>Jumlah Website terintegrasi Web server Unidayan ≥ 17</t>
  </si>
  <si>
    <t>Aksessibilitas Data Server Internet Unidayan ≥ 100 Mbps</t>
  </si>
  <si>
    <t>Sistem Informasi Manajemen Unidayan</t>
  </si>
  <si>
    <t>Panduan Penggunaan LMS Spada Unidayan untuk Dosen dan Mahasiswa</t>
  </si>
  <si>
    <t>Data Web service Unidayan</t>
  </si>
  <si>
    <t>Dokumentasi Rapat Pimpinan</t>
  </si>
  <si>
    <t>Dokumentasi Surat Edaran</t>
  </si>
  <si>
    <t>Dokumentasi (berupa Surat Keputusan) Kepemimpinan Publik Pimpinan Universitas, Fakultas dan Dosen</t>
  </si>
  <si>
    <t>Dokumentasi Rapat Fakultas</t>
  </si>
  <si>
    <t>Dokumentasi Rapat Program Studi</t>
  </si>
  <si>
    <t>Dokumen Pelaksanaan MBKM Program Studi</t>
  </si>
  <si>
    <t xml:space="preserve">Rekap data mata kuliah menggunakan metode blended learning (termasuk di dalamnya e-learning) </t>
  </si>
  <si>
    <t>Modul pembelajaran berbasis blended learning di program studi</t>
  </si>
  <si>
    <t>Tersedia sarana dan prasarana yang mudah diakses oleh mahasiswa berkebutuhan khusus</t>
  </si>
  <si>
    <r>
      <t xml:space="preserve">Jumlah luaran penelitian mahasiswa yang mendapat pengakuan HKI (Paten, Paten Sederhana) </t>
    </r>
    <r>
      <rPr>
        <b/>
        <sz val="11"/>
        <color rgb="FF000000"/>
        <rFont val="Arial"/>
        <family val="2"/>
      </rPr>
      <t>(NA)</t>
    </r>
  </si>
  <si>
    <r>
      <t xml:space="preserve">Jumlah luaran penelitian mahasiswa yang mendapat pengakuan HKI (Hak Cipta, Desain Produk Industri, Perlindungan Varietas Tanaman, Desain Tata Letak Sirkuit Terpadu, dll.) </t>
    </r>
    <r>
      <rPr>
        <b/>
        <sz val="11"/>
        <color rgb="FF000000"/>
        <rFont val="Arial"/>
        <family val="2"/>
      </rPr>
      <t>(NB)</t>
    </r>
  </si>
  <si>
    <r>
      <t xml:space="preserve">Jumlah luaran penelitian mahasiswa dalam bentuk Teknologi Tepat Guna, Produk (Produk Terstandarisasi, Produk Tersertifikasi), Karya Seni, Rekayasa Sosial </t>
    </r>
    <r>
      <rPr>
        <b/>
        <sz val="11"/>
        <color rgb="FF000000"/>
        <rFont val="Arial"/>
        <family val="2"/>
      </rPr>
      <t>(NC)</t>
    </r>
  </si>
  <si>
    <r>
      <t xml:space="preserve">Jumlah luaran penelitian mahasiswa yang diterbitkan dalam bentuk Buku ber-ISBN, Book Chapter </t>
    </r>
    <r>
      <rPr>
        <b/>
        <sz val="11"/>
        <color rgb="FF000000"/>
        <rFont val="Arial"/>
        <family val="2"/>
      </rPr>
      <t>(ND)</t>
    </r>
  </si>
  <si>
    <r>
      <t xml:space="preserve">Jumlah luaran penelitian/PkM mahasiswa yang mendapat pengakuan HKI (Paten, Paten Sederhana) </t>
    </r>
    <r>
      <rPr>
        <b/>
        <sz val="11"/>
        <color theme="1"/>
        <rFont val="Arial"/>
        <family val="2"/>
      </rPr>
      <t>(NA)</t>
    </r>
  </si>
  <si>
    <r>
      <t xml:space="preserve">Jumlah luaran penelitian mahasiswa dalam bentuk Teknologi Tepat Guna, Produk (Produk Terstandarisasi, Produk Tersertifikasi), Karya Seni, Rekayasa Sosial </t>
    </r>
    <r>
      <rPr>
        <b/>
        <sz val="11"/>
        <color theme="1"/>
        <rFont val="Arial"/>
        <family val="2"/>
      </rPr>
      <t>(NC)</t>
    </r>
  </si>
  <si>
    <r>
      <t xml:space="preserve">Jumlah luaran penelitian mahasiswa yang diterbitkan dalam bentuk Buku ber-ISBN, Book Chapter </t>
    </r>
    <r>
      <rPr>
        <b/>
        <sz val="11"/>
        <color theme="1"/>
        <rFont val="Arial"/>
        <family val="2"/>
      </rPr>
      <t>(ND)</t>
    </r>
  </si>
  <si>
    <r>
      <t>Jumlah luaran penelitian/PkM mahasiswa yang mendapat pengakuan HKI (Hak Cipta, Desain Produk Industri, Perlindungan Varietas)</t>
    </r>
    <r>
      <rPr>
        <b/>
        <sz val="11"/>
        <color theme="1"/>
        <rFont val="Arial"/>
        <family val="2"/>
      </rPr>
      <t>(NB)</t>
    </r>
  </si>
  <si>
    <t>RDPU = ………</t>
  </si>
  <si>
    <t>EWMP = ……….</t>
  </si>
  <si>
    <t>RRD = ………</t>
  </si>
  <si>
    <t>Bangunan belum seluruhnya dilengkapi fasilitas yang dapat diakses oleh mahasiswa berkebutuhan khusus</t>
  </si>
  <si>
    <t>NA4 = ……; NB3 = …….; NC3 =………; NM =……..</t>
  </si>
  <si>
    <t>RI = …………</t>
  </si>
  <si>
    <t>NA2 = ……; NA3 = …….; NB2 =………; NC2 = ……..; NM =……..</t>
  </si>
  <si>
    <t>RN = ………..</t>
  </si>
  <si>
    <t>NA = ………….</t>
  </si>
  <si>
    <t>NB = …………</t>
  </si>
  <si>
    <t>NC = …………</t>
  </si>
  <si>
    <t>ND = …………</t>
  </si>
  <si>
    <t xml:space="preserve">NLP = ………. </t>
  </si>
  <si>
    <t xml:space="preserve">Rekap data mata kuliah yang dikembangkan berdasarkan hasil penelitian/PkM DTPS dalam 3 tahun terakhir </t>
  </si>
  <si>
    <t>Dokumen CPL Program Studi yang diturunkan dari Profil Lulusan (Sesuai KPT Tahun 2020)</t>
  </si>
  <si>
    <t>PGBLKL = ……….. %  (SKOR ……..)</t>
  </si>
  <si>
    <t>Jumlah mahasiswa TS = ………..; Jumlah Dosen Pengitung Rasio = ………...; RMD = ……….. (SKOR = ……….)</t>
  </si>
  <si>
    <t>Dosen Tidak Tetap = ………..% (……….. orang) (SKOR……...)</t>
  </si>
  <si>
    <t>Rata-rata PkM/dosen/tahun, RN = ………….. (………... PkM/ 2 Dosen/tahun, biaya di luar PT)</t>
  </si>
  <si>
    <t>Laporan Rapat Tinjauan Manajemen terhadap hasil monev penelitian</t>
  </si>
  <si>
    <r>
      <rPr>
        <sz val="11"/>
        <color rgb="FFFF0000"/>
        <rFont val="Arial"/>
        <family val="2"/>
      </rPr>
      <t>Tersedia/Tidak tersedia</t>
    </r>
    <r>
      <rPr>
        <sz val="11"/>
        <color theme="1"/>
        <rFont val="Arial"/>
        <family val="2"/>
      </rPr>
      <t xml:space="preserve"> data jumlah penelitian dosen yang melibatkan mahasiswa </t>
    </r>
    <r>
      <rPr>
        <sz val="11"/>
        <color rgb="FFFF0000"/>
        <rFont val="Arial"/>
        <family val="2"/>
      </rPr>
      <t>(Jumlah Penelitian dosen bersama mahasiswa = ………..; NDPT = ………….;PPDM = ………….%)</t>
    </r>
  </si>
  <si>
    <r>
      <t xml:space="preserve">Rata-rata dana Penelitian dosen/ tahun </t>
    </r>
    <r>
      <rPr>
        <sz val="11"/>
        <color rgb="FFFF0000"/>
        <rFont val="Arial"/>
        <family val="2"/>
      </rPr>
      <t>DPD………... jt/tahun</t>
    </r>
  </si>
  <si>
    <r>
      <t xml:space="preserve">Perolehan dana penelitian  yang bersumber selain dari dana internal Perguruan Tinggi </t>
    </r>
    <r>
      <rPr>
        <sz val="11"/>
        <color rgb="FFFF0000"/>
        <rFont val="Arial"/>
        <family val="2"/>
      </rPr>
      <t>(Hibah Kemdikbud Dikti; Hibah Pemprov/Pemda/Pemkot; dll)</t>
    </r>
  </si>
  <si>
    <r>
      <t xml:space="preserve">Pengukuran peserta kegiatan tetap mempraktekkan IPTEK yang diperolehnya, </t>
    </r>
    <r>
      <rPr>
        <sz val="11"/>
        <color rgb="FFFF0000"/>
        <rFont val="Arial"/>
        <family val="2"/>
      </rPr>
      <t>(terlaksana/tidak terlaksana)</t>
    </r>
  </si>
  <si>
    <t xml:space="preserve">Pelaksana pengabdian Kepada masyarakat memiliki kompetensi tertentu yang dipersyaratkan oleh institusi/unit </t>
  </si>
  <si>
    <r>
      <t xml:space="preserve">Perolehan dana PKM  yang bersumber selain dari dana internal Perguruan Tinggi </t>
    </r>
    <r>
      <rPr>
        <sz val="11"/>
        <color rgb="FFFF0000"/>
        <rFont val="Arial"/>
        <family val="2"/>
      </rPr>
      <t>(Hibah Kemdikbud Dikti; Hibah Pemprov/Pemda/Pemkot; dll)</t>
    </r>
  </si>
  <si>
    <t>Data Web service Unidayan (Website Lerin dan LPM)</t>
  </si>
  <si>
    <t>Data Web service Unidayan (e library)</t>
  </si>
  <si>
    <t>Peta Jalan PkM</t>
  </si>
  <si>
    <t>DOKUMEN 2021/2022</t>
  </si>
  <si>
    <t>CAPAIAN KINERJA TAHUN 2021/2022</t>
  </si>
  <si>
    <t>HASIL EVALUASI 2021/2022</t>
  </si>
  <si>
    <t>DOKUMEN 2022/2023</t>
  </si>
  <si>
    <t>CAPAIAN KINERJA TAHUN 2022/2023</t>
  </si>
  <si>
    <t>HASIL EVALUASI 2022/2023</t>
  </si>
  <si>
    <t>DOKUMEN 2023/2024</t>
  </si>
  <si>
    <t>CAPAIAN KINERJA TAHUN 2023/2024</t>
  </si>
  <si>
    <t>HASIL EVALUASI 2023/1024</t>
  </si>
  <si>
    <r>
      <t xml:space="preserve">Terpenuhinya karakteristik proses pembelajaran program studi yang mencakup seluruh sifat, dan telah menghasilkan profil lulusan yang sesuai dengan capaian pembelajaran </t>
    </r>
    <r>
      <rPr>
        <b/>
        <sz val="9"/>
        <color theme="1"/>
        <rFont val="Arial"/>
        <family val="2"/>
      </rPr>
      <t>(SKOR 4)</t>
    </r>
  </si>
  <si>
    <r>
      <t xml:space="preserve">Dokumen RPS mencakup target capaian pembelajaran, bahan kajian, metode pembelajaran, waktu dan tahapan, asesmen hasil capaian pembelajaran. RPS ditinjau dan disesuaikan secara berkala serta dapat diakses oleh mahasiswa, dilaksanakan secara konsisten </t>
    </r>
    <r>
      <rPr>
        <b/>
        <sz val="9"/>
        <color theme="1"/>
        <rFont val="Arial"/>
        <family val="2"/>
      </rPr>
      <t>(SKOR 4)</t>
    </r>
  </si>
  <si>
    <r>
      <t xml:space="preserve">Isi materi pembelajaran memiliki kedalaman dan keluasan yang relevan untuk mencapai capaian pembelajaran lulusan, dan Program studi melakukan pemutakhiran RPS secara berkala </t>
    </r>
    <r>
      <rPr>
        <b/>
        <sz val="9"/>
        <color theme="1"/>
        <rFont val="Arial"/>
        <family val="2"/>
      </rPr>
      <t>(SKOR 4)</t>
    </r>
  </si>
  <si>
    <r>
      <t xml:space="preserve">Pelaksanaan pembelajaran berlangsung dalam bentuk interaksi antara dosen, mahasiswa, dan sumber belajar dalam lingkungan belajar tertentu secara on-line dan off-line dalam bentuk audio-visual </t>
    </r>
    <r>
      <rPr>
        <b/>
        <sz val="9"/>
        <color theme="1"/>
        <rFont val="Arial"/>
        <family val="2"/>
      </rPr>
      <t>(SKOR 4)</t>
    </r>
  </si>
  <si>
    <r>
      <t xml:space="preserve">Memiliki bukti sahih adanya sistem dan pelaksanaan pemantauan proses pembelajaran yang dilaksanakan secara periodik untuk menjamin kesesuaian dengan RPS dalam rangka menjaga mutu proses pembelajaran. Hasil monev terdokumentasi dengan baik dan digunakan untuk meningkatkan mutu proses pembelajaran </t>
    </r>
    <r>
      <rPr>
        <b/>
        <sz val="9"/>
        <color theme="1"/>
        <rFont val="Arial"/>
        <family val="2"/>
      </rPr>
      <t>(SKOR 4)</t>
    </r>
  </si>
  <si>
    <r>
      <t xml:space="preserve">Terdapat bukti sahih tentang pemenuhan SN Dikti Penelitian pada proses pembelajaran terkait penelitian serta pemenuhan SN Dikti Penelitian pada proses pembelajaran terkait penelitian </t>
    </r>
    <r>
      <rPr>
        <b/>
        <sz val="9"/>
        <color theme="1"/>
        <rFont val="Arial"/>
        <family val="2"/>
      </rPr>
      <t>(SKOR 4)</t>
    </r>
  </si>
  <si>
    <r>
      <t xml:space="preserve">Terdapat bukti sahih tentang pemenuhan SN Dikti PkM pada proses pembelajaran terkait PkM serta pemenuhan SN Dikti PkM pada proses pembelajaran terkait PkM </t>
    </r>
    <r>
      <rPr>
        <b/>
        <sz val="9"/>
        <color theme="1"/>
        <rFont val="Arial"/>
        <family val="2"/>
      </rPr>
      <t>(SKOR 4)</t>
    </r>
    <r>
      <rPr>
        <sz val="9"/>
        <color theme="1"/>
        <rFont val="Arial"/>
        <family val="2"/>
      </rPr>
      <t>.</t>
    </r>
  </si>
  <si>
    <r>
      <t xml:space="preserve">Terdapat bukti sahih yang menunjukkan metode pembelajaran yang dilaksanakan sesuai dengan capaian pembelajaran yang direncanakan pada 75% s.d. 100% mata kuliah </t>
    </r>
    <r>
      <rPr>
        <b/>
        <sz val="9"/>
        <color theme="1"/>
        <rFont val="Arial"/>
        <family val="2"/>
      </rPr>
      <t>(SKOR 4)</t>
    </r>
    <r>
      <rPr>
        <sz val="9"/>
        <color theme="1"/>
        <rFont val="Arial"/>
        <family val="2"/>
      </rPr>
      <t>.</t>
    </r>
  </si>
  <si>
    <r>
      <t xml:space="preserve">UPPS memiliki bukti sahih tentang sistem dan pelaksanaan monitoring dan evaluasi proses pembelajaran mencakup karakteristik, perencanaan, pelaksanaan, proses pembelajaran dan beban belajar mahasiswa yang dilaksanakan secara konsisten dan ditindak lanjuti </t>
    </r>
    <r>
      <rPr>
        <b/>
        <sz val="9"/>
        <color theme="1"/>
        <rFont val="Arial"/>
        <family val="2"/>
      </rPr>
      <t>(SKOR 4)</t>
    </r>
    <r>
      <rPr>
        <sz val="9"/>
        <color theme="1"/>
        <rFont val="Arial"/>
        <family val="2"/>
      </rPr>
      <t>.</t>
    </r>
  </si>
  <si>
    <t>HASIL EVALUASI 2021/1022</t>
  </si>
  <si>
    <t>ada namun tidak lengkap/tidak memenuhi</t>
  </si>
  <si>
    <t>Rekap Data IPK tahun terakhir (TS)</t>
  </si>
  <si>
    <t>Persentase Lulusan PS yang menghabiskan paling sedikit 20 (dua puluh) sks di luar Prodi (IKU 5%)</t>
  </si>
  <si>
    <t>Bukti hasil tracer study disosialisasikan dan digunakan untuk pengembangan kurikulum dan pembelajaran</t>
  </si>
  <si>
    <r>
      <rPr>
        <sz val="9"/>
        <color rgb="FFFF0000"/>
        <rFont val="Arial"/>
        <family val="2"/>
      </rPr>
      <t>Tersedia</t>
    </r>
    <r>
      <rPr>
        <sz val="9"/>
        <color theme="1"/>
        <rFont val="Arial"/>
        <family val="2"/>
      </rPr>
      <t xml:space="preserve"> Rumusan Kompetensi Lulusan Program Studi, namun belum disahkan melalui SK Dekan </t>
    </r>
  </si>
  <si>
    <r>
      <t xml:space="preserve">Rumusan CPL </t>
    </r>
    <r>
      <rPr>
        <sz val="9"/>
        <color rgb="FFFF0000"/>
        <rFont val="Arial"/>
        <family val="2"/>
      </rPr>
      <t>melalui</t>
    </r>
    <r>
      <rPr>
        <sz val="9"/>
        <color theme="1"/>
        <rFont val="Arial"/>
        <family val="2"/>
      </rPr>
      <t xml:space="preserve"> forum pengelola program studi sejenis atau organisasi keilmuan nasional, namun hanya melalui benchmarking pada Program Studi sejenis </t>
    </r>
  </si>
  <si>
    <r>
      <t xml:space="preserve">Analisis capaian pembelajaran lulusan memenuhi 3 aspek </t>
    </r>
    <r>
      <rPr>
        <b/>
        <sz val="9"/>
        <color theme="1"/>
        <rFont val="Arial"/>
        <family val="2"/>
      </rPr>
      <t>(SKOR 4)</t>
    </r>
  </si>
  <si>
    <r>
      <t>Analisis capaian pembelajaran lulusan  yang memenuhi 3</t>
    </r>
    <r>
      <rPr>
        <sz val="9"/>
        <color rgb="FFFF0000"/>
        <rFont val="Arial"/>
        <family val="2"/>
      </rPr>
      <t xml:space="preserve"> </t>
    </r>
    <r>
      <rPr>
        <sz val="9"/>
        <color theme="1"/>
        <rFont val="Arial"/>
        <family val="2"/>
      </rPr>
      <t xml:space="preserve">aspek, tidak </t>
    </r>
    <r>
      <rPr>
        <sz val="9"/>
        <color rgb="FFFF0000"/>
        <rFont val="Arial"/>
        <family val="2"/>
      </rPr>
      <t>terlaksana</t>
    </r>
  </si>
  <si>
    <r>
      <t>Analisis capaian pembelajaran lulusan  yang memenuhi 3</t>
    </r>
    <r>
      <rPr>
        <sz val="9"/>
        <color rgb="FFFF0000"/>
        <rFont val="Arial"/>
        <family val="2"/>
      </rPr>
      <t xml:space="preserve"> </t>
    </r>
    <r>
      <rPr>
        <sz val="9"/>
        <color theme="1"/>
        <rFont val="Arial"/>
        <family val="2"/>
      </rPr>
      <t xml:space="preserve">aspek, </t>
    </r>
    <r>
      <rPr>
        <sz val="9"/>
        <color rgb="FFFF0000"/>
        <rFont val="Arial"/>
        <family val="2"/>
      </rPr>
      <t>terlaksana</t>
    </r>
  </si>
  <si>
    <r>
      <t xml:space="preserve">Analisis capaian pembelajaran lulusan  yang memenuhi </t>
    </r>
    <r>
      <rPr>
        <sz val="9"/>
        <color rgb="FFFF0000"/>
        <rFont val="Arial"/>
        <family val="2"/>
      </rPr>
      <t xml:space="preserve">2 </t>
    </r>
    <r>
      <rPr>
        <sz val="9"/>
        <color theme="1"/>
        <rFont val="Arial"/>
        <family val="2"/>
      </rPr>
      <t xml:space="preserve">aspek, </t>
    </r>
    <r>
      <rPr>
        <sz val="9"/>
        <color rgb="FFFF0000"/>
        <rFont val="Arial"/>
        <family val="2"/>
      </rPr>
      <t>terlaksana</t>
    </r>
  </si>
  <si>
    <r>
      <t xml:space="preserve">Rata-rata IPK Lulusan Program Studi ≥ 3,25 </t>
    </r>
    <r>
      <rPr>
        <b/>
        <sz val="9"/>
        <color theme="1"/>
        <rFont val="Arial"/>
        <family val="2"/>
      </rPr>
      <t>(SKOR 4)</t>
    </r>
  </si>
  <si>
    <r>
      <t xml:space="preserve">Rata-rata IPK Lulusan Program Studi = </t>
    </r>
    <r>
      <rPr>
        <sz val="9"/>
        <color rgb="FFFF0000"/>
        <rFont val="Arial"/>
        <family val="2"/>
      </rPr>
      <t>3,63</t>
    </r>
  </si>
  <si>
    <r>
      <t xml:space="preserve">Rata-rata IPK Lulusan Program Studi = </t>
    </r>
    <r>
      <rPr>
        <sz val="9"/>
        <color rgb="FFFF0000"/>
        <rFont val="Arial"/>
        <family val="2"/>
      </rPr>
      <t>3,36</t>
    </r>
  </si>
  <si>
    <r>
      <t xml:space="preserve">Rata-rata IPK Lulusan Program Studi = </t>
    </r>
    <r>
      <rPr>
        <sz val="9"/>
        <color rgb="FFFF0000"/>
        <rFont val="Arial"/>
        <family val="2"/>
      </rPr>
      <t>3,49</t>
    </r>
  </si>
  <si>
    <r>
      <t xml:space="preserve">Jumlah prestasi akademik mahasiswa PS di tingkat nasional ≥ 1 prestasi/tahun </t>
    </r>
    <r>
      <rPr>
        <b/>
        <sz val="9"/>
        <color theme="1"/>
        <rFont val="Arial"/>
        <family val="2"/>
      </rPr>
      <t>(SKOR 3)</t>
    </r>
  </si>
  <si>
    <r>
      <t>Jumlah prestasi akademik mahasiswa PS di tingkat nasional = 1</t>
    </r>
    <r>
      <rPr>
        <sz val="9"/>
        <color rgb="FFFF0000"/>
        <rFont val="Arial"/>
        <family val="2"/>
      </rPr>
      <t xml:space="preserve"> Prestasi (0.33 Prestasi/Tahun)</t>
    </r>
  </si>
  <si>
    <r>
      <t xml:space="preserve">Jumlah prestasi akademik mahasiswa di tingkat propinsi/wilayah/local ≥  4 prestasi/Prodi/tahun </t>
    </r>
    <r>
      <rPr>
        <b/>
        <sz val="9"/>
        <color theme="1"/>
        <rFont val="Arial"/>
        <family val="2"/>
      </rPr>
      <t>(SKOR 2)</t>
    </r>
  </si>
  <si>
    <r>
      <t xml:space="preserve">Jumlah prestasi akademik mahasiswa di tingkat propinsi/wilayah/local = 0 </t>
    </r>
    <r>
      <rPr>
        <sz val="9"/>
        <color rgb="FFFF0000"/>
        <rFont val="Arial"/>
        <family val="2"/>
      </rPr>
      <t>Prestasi</t>
    </r>
  </si>
  <si>
    <r>
      <t xml:space="preserve">Jumlah prestasi non-akademik nasional ≥ 1 prestasi/tahun </t>
    </r>
    <r>
      <rPr>
        <b/>
        <sz val="9"/>
        <color theme="1"/>
        <rFont val="Arial"/>
        <family val="2"/>
      </rPr>
      <t>(SKOR 3)</t>
    </r>
  </si>
  <si>
    <r>
      <t xml:space="preserve">Jumlah prestasi non-akademik nasional = </t>
    </r>
    <r>
      <rPr>
        <sz val="9"/>
        <color rgb="FFFF0000"/>
        <rFont val="Arial"/>
        <family val="2"/>
      </rPr>
      <t xml:space="preserve">0 prestasi/tahun </t>
    </r>
  </si>
  <si>
    <r>
      <t xml:space="preserve">Jumlah prestasi non-akademik propinsi/ wilayah/local ≥ 8 prestasi/ Program Studi/tahun </t>
    </r>
    <r>
      <rPr>
        <b/>
        <sz val="9"/>
        <color theme="1"/>
        <rFont val="Arial"/>
        <family val="2"/>
      </rPr>
      <t>(SKOR 2)</t>
    </r>
  </si>
  <si>
    <r>
      <t>Jumlah prestasi non-akademik propinsi/ wilayah/local = 0</t>
    </r>
    <r>
      <rPr>
        <sz val="9"/>
        <color rgb="FFFF0000"/>
        <rFont val="Arial"/>
        <family val="2"/>
      </rPr>
      <t xml:space="preserve"> prestasi</t>
    </r>
  </si>
  <si>
    <r>
      <t xml:space="preserve">Masa studi mahasiswa Program Studi  3,5 &lt; MS ≤ 4,5 </t>
    </r>
    <r>
      <rPr>
        <b/>
        <sz val="9"/>
        <color theme="1"/>
        <rFont val="Arial"/>
        <family val="2"/>
      </rPr>
      <t>(SKOR 4)</t>
    </r>
    <r>
      <rPr>
        <sz val="9"/>
        <color theme="1"/>
        <rFont val="Arial"/>
        <family val="2"/>
      </rPr>
      <t xml:space="preserve"> </t>
    </r>
  </si>
  <si>
    <r>
      <t>Masa studi mahasiswa Program Studi  MS = 4</t>
    </r>
    <r>
      <rPr>
        <sz val="9"/>
        <color rgb="FFFF0000"/>
        <rFont val="Arial"/>
        <family val="2"/>
      </rPr>
      <t xml:space="preserve"> Tahun 11 Bulan (TS-3)</t>
    </r>
  </si>
  <si>
    <r>
      <t xml:space="preserve">Masa studi mahasiswa Program Studi  MS = </t>
    </r>
    <r>
      <rPr>
        <sz val="9"/>
        <color rgb="FFFF0000"/>
        <rFont val="Arial"/>
        <family val="2"/>
      </rPr>
      <t>4 Tahun 6 Bulan (TS-3)</t>
    </r>
  </si>
  <si>
    <r>
      <t>Masa Penyelesaian tugas akhir mahasiswa PS = 10</t>
    </r>
    <r>
      <rPr>
        <sz val="9"/>
        <color rgb="FFFF0000"/>
        <rFont val="Arial"/>
        <family val="2"/>
      </rPr>
      <t xml:space="preserve"> Bulan (TS-3)</t>
    </r>
  </si>
  <si>
    <r>
      <t>Masa Penyelesaian tugas akhir mahasiswa PS = 9</t>
    </r>
    <r>
      <rPr>
        <sz val="9"/>
        <color rgb="FFFF0000"/>
        <rFont val="Arial"/>
        <family val="2"/>
      </rPr>
      <t xml:space="preserve"> Bulan (TS-3)</t>
    </r>
  </si>
  <si>
    <r>
      <t xml:space="preserve">Masa Penyelesaian tugas akhir mahasiswa PS = </t>
    </r>
    <r>
      <rPr>
        <sz val="9"/>
        <color rgb="FFFF0000"/>
        <rFont val="Arial"/>
        <family val="2"/>
      </rPr>
      <t>8 Bulan (TS-3)</t>
    </r>
  </si>
  <si>
    <r>
      <t xml:space="preserve">Persentase Jumlah mahasiswa PS yang lulus tepat (PTwi ≥ 50%) </t>
    </r>
    <r>
      <rPr>
        <b/>
        <sz val="9"/>
        <color theme="1"/>
        <rFont val="Arial"/>
        <family val="2"/>
      </rPr>
      <t>(SKOR 4)</t>
    </r>
  </si>
  <si>
    <r>
      <t xml:space="preserve">PPS  ≥ 85% </t>
    </r>
    <r>
      <rPr>
        <b/>
        <sz val="9"/>
        <color theme="1"/>
        <rFont val="Arial"/>
        <family val="2"/>
      </rPr>
      <t>(SKOR 4)</t>
    </r>
  </si>
  <si>
    <r>
      <t>Persentase keberhasilan studi PPS  = …...</t>
    </r>
    <r>
      <rPr>
        <sz val="9"/>
        <color rgb="FFFF0000"/>
        <rFont val="Arial"/>
        <family val="2"/>
      </rPr>
      <t xml:space="preserve"> %</t>
    </r>
  </si>
  <si>
    <r>
      <t xml:space="preserve">Persentase keberhasilan studi PPS  = </t>
    </r>
    <r>
      <rPr>
        <sz val="9"/>
        <color rgb="FFFF0000"/>
        <rFont val="Arial"/>
        <family val="2"/>
      </rPr>
      <t>100 %</t>
    </r>
  </si>
  <si>
    <r>
      <t>Persentase Lulusan PS yang menghabiskan paling sedikit 20 (dua puluh) sks di luar Prodi =</t>
    </r>
    <r>
      <rPr>
        <sz val="9"/>
        <color rgb="FFFF0000"/>
        <rFont val="Arial"/>
        <family val="2"/>
      </rPr>
      <t xml:space="preserve"> 33%</t>
    </r>
  </si>
  <si>
    <r>
      <t xml:space="preserve">Tracer study yang dilakukan UPPS telah mencakup 5 aspek </t>
    </r>
    <r>
      <rPr>
        <b/>
        <sz val="9"/>
        <color theme="1"/>
        <rFont val="Arial"/>
        <family val="2"/>
      </rPr>
      <t>(SKOR 4)</t>
    </r>
  </si>
  <si>
    <r>
      <t xml:space="preserve">Tracer study yang dilakukan UPPS yang mencakup 5 aspek, </t>
    </r>
    <r>
      <rPr>
        <sz val="9"/>
        <color rgb="FFFF0000"/>
        <rFont val="Arial"/>
        <family val="2"/>
      </rPr>
      <t>telah dilaksanakan</t>
    </r>
  </si>
  <si>
    <t>1)   pelaksanaan tracer study terkoordinasi di tingkat PT,</t>
  </si>
  <si>
    <t>2)   kegiatan tracer study dilakukan secara reguler setiap tahun dan terdokumentasi,</t>
  </si>
  <si>
    <t>3)   isi kuesioner mencakup seluruh pertanyaan inti tracer study DIKTI.</t>
  </si>
  <si>
    <t>4)   ditargetkan pada seluruh populasi (lulusan TS-4 s.d. TS-2),</t>
  </si>
  <si>
    <t>5)   Hasilnya disosialisasikan dan digunakan untuk pengembangan kurikulum dan pembelajaran.</t>
  </si>
  <si>
    <r>
      <t>Lama waktu tunggu lulusan PS mendapatkan pekerjaan pertama WT ≤ 6 bulan</t>
    </r>
    <r>
      <rPr>
        <b/>
        <sz val="9"/>
        <color theme="1"/>
        <rFont val="Arial"/>
        <family val="2"/>
      </rPr>
      <t xml:space="preserve"> (SKOR 4)</t>
    </r>
  </si>
  <si>
    <r>
      <t xml:space="preserve">Lama waktu tunggu lulusan PS mendapatkan pekerjaan pertama WT = </t>
    </r>
    <r>
      <rPr>
        <sz val="9"/>
        <color rgb="FFFF0000"/>
        <rFont val="Arial"/>
        <family val="2"/>
      </rPr>
      <t>4,3 bulan</t>
    </r>
  </si>
  <si>
    <r>
      <t xml:space="preserve">Lama waktu tunggu lulusan PS mendapatkan pekerjaan pertama WT = </t>
    </r>
    <r>
      <rPr>
        <sz val="9"/>
        <color rgb="FFFF0000"/>
        <rFont val="Arial"/>
        <family val="2"/>
      </rPr>
      <t>4.2 bulan</t>
    </r>
  </si>
  <si>
    <r>
      <t xml:space="preserve">Persentase Kesesuaian bidang kerja lulusan PS PBS ≥ 60% </t>
    </r>
    <r>
      <rPr>
        <b/>
        <sz val="9"/>
        <color theme="1"/>
        <rFont val="Arial"/>
        <family val="2"/>
      </rPr>
      <t>(SKOR 4)</t>
    </r>
  </si>
  <si>
    <r>
      <t>Persentase Kesesuaian bidang kerja lulusan PS PBS =</t>
    </r>
    <r>
      <rPr>
        <sz val="9"/>
        <color rgb="FFFF0000"/>
        <rFont val="Arial"/>
        <family val="2"/>
      </rPr>
      <t xml:space="preserve"> 45 % (SKOR = 3,4)</t>
    </r>
  </si>
  <si>
    <r>
      <t xml:space="preserve">persentase Tingkat dan ukuran tempat kerja lulusan RN ≥ 20% </t>
    </r>
    <r>
      <rPr>
        <b/>
        <sz val="9"/>
        <color theme="1"/>
        <rFont val="Arial"/>
        <family val="2"/>
      </rPr>
      <t>(SKOR 3)</t>
    </r>
  </si>
  <si>
    <r>
      <t xml:space="preserve">Persentase Tingkat dan ukuran tempat kerja lulusan RI = 9 </t>
    </r>
    <r>
      <rPr>
        <sz val="9"/>
        <color rgb="FFFF0000"/>
        <rFont val="Arial"/>
        <family val="2"/>
      </rPr>
      <t>% (SKOR 4)</t>
    </r>
  </si>
  <si>
    <r>
      <t xml:space="preserve">Tingkat kepuasan pengguna Rata-rata baik STKi ≥ 21 </t>
    </r>
    <r>
      <rPr>
        <b/>
        <sz val="9"/>
        <color theme="1"/>
        <rFont val="Arial"/>
        <family val="2"/>
      </rPr>
      <t>(SKOR 3)</t>
    </r>
  </si>
  <si>
    <r>
      <t xml:space="preserve">Tingkat kepuasan pengguna Rata-rata baik STKi = </t>
    </r>
    <r>
      <rPr>
        <sz val="9"/>
        <color rgb="FFFF0000"/>
        <rFont val="Arial"/>
        <family val="2"/>
      </rPr>
      <t xml:space="preserve">………. </t>
    </r>
  </si>
  <si>
    <t>HASIL EVALUASI 2022/1023</t>
  </si>
  <si>
    <r>
      <t xml:space="preserve">Capaian pembelajaran diturunkan dari profil lulusan, mengacu pada hasil kesepakatan dengan asosiasi penyelenggara program studi sejenis dan organisasi profesi, dan memenuhi level 6 (enam) KKNI </t>
    </r>
    <r>
      <rPr>
        <b/>
        <sz val="9"/>
        <color rgb="FF000000"/>
        <rFont val="Arial"/>
        <family val="2"/>
      </rPr>
      <t>(SKOR 4)</t>
    </r>
  </si>
  <si>
    <r>
      <t xml:space="preserve">Struktur kurikulum memuat keterkaitan antara mata kuliah dengan capaian pembelajaran lulusan yang digambarkan dalam peta kurikulum yang jelas, capaian pembelajaran lulusan dipenuhi oleh seluruh capaian pembelajaran matakuliah, serta tidak ada capaian pembelajaran matakuliah yang tidak mendukung capaian pembelajaran lulusan </t>
    </r>
    <r>
      <rPr>
        <b/>
        <sz val="9"/>
        <color rgb="FF000000"/>
        <rFont val="Arial"/>
        <family val="2"/>
      </rPr>
      <t>(SKOR 4)</t>
    </r>
  </si>
  <si>
    <r>
      <t xml:space="preserve">PS melakukan evaluasi kurikulum setiap 4 – 5 tahun </t>
    </r>
    <r>
      <rPr>
        <b/>
        <sz val="9"/>
        <color rgb="FF000000"/>
        <rFont val="Arial"/>
        <family val="2"/>
      </rPr>
      <t>(SKOR 4)</t>
    </r>
  </si>
  <si>
    <t>Rekap Data IPK Lulusan</t>
  </si>
  <si>
    <t>Rata-rata IPK lulusan dalam 3 tahun terakhir</t>
  </si>
  <si>
    <t>Peningkatan Jumlah prestasi akademik mahasiswa PS di tingkat nasional dalam 3 tahun terakhir</t>
  </si>
  <si>
    <t>Peningkatan Jumlah prestasi akademik mahasiswa PS di tingkat propinsi/wilayah/local dalam 3 tahun terakhir</t>
  </si>
  <si>
    <t>Peningkatan Jumlah prestasi non-akademik nasional dalam 3 tahun terakhir</t>
  </si>
  <si>
    <t>Peningkatan Jumlah prestasi non-akademik propinsi/ wilayah/local dalam 3 tahun terakhir</t>
  </si>
  <si>
    <t>Analisis pemenuhan capaian pembelajaran lulusan (CPL) yang diukur dengan metoda yang sahih dan relevan, mencakup aspek: 1) keserbacakupan, 2) kedalaman, dan 3)     kebermanfaatan analisis yang ditunjukkan dengan peningkatan CPL dari waktu ke waktu dalam 3 tahun terakhir.</t>
  </si>
  <si>
    <r>
      <t xml:space="preserve">Lama waktu tunggu lulusan PS mendapatkan pekerjaan pertama WT = 3 </t>
    </r>
    <r>
      <rPr>
        <sz val="9"/>
        <color rgb="FFFF0000"/>
        <rFont val="Arial"/>
        <family val="2"/>
      </rPr>
      <t>bulan</t>
    </r>
  </si>
  <si>
    <r>
      <t>Persentase keberhasilan studi PPS  = 53,1</t>
    </r>
    <r>
      <rPr>
        <sz val="9"/>
        <color rgb="FFFF0000"/>
        <rFont val="Arial"/>
        <family val="2"/>
      </rPr>
      <t xml:space="preserve"> %</t>
    </r>
  </si>
  <si>
    <r>
      <t>Persentase Lulusan PS yang menghabiskan paling sedikit 20 (dua puluh) sks di luar Prodi =</t>
    </r>
    <r>
      <rPr>
        <sz val="9"/>
        <color rgb="FFFF0000"/>
        <rFont val="Arial"/>
        <family val="2"/>
      </rPr>
      <t xml:space="preserve"> 7 mahasiswa dari 16 mahasiswa melaksanakan MBKM (44%)</t>
    </r>
  </si>
  <si>
    <r>
      <t>Persentase Lulusan PS yang menghabiskan paling sedikit 20 (dua puluh) sks di luar Prodi =</t>
    </r>
    <r>
      <rPr>
        <sz val="9"/>
        <color rgb="FFFF0000"/>
        <rFont val="Arial"/>
        <family val="2"/>
      </rPr>
      <t xml:space="preserve"> 10 mahasiswa dari 24 mahasiswa melaksanakan MBKM (42%)</t>
    </r>
  </si>
  <si>
    <r>
      <t xml:space="preserve">Persentase Tingkat dan ukuran tempat kerja lulusan RN = 83 </t>
    </r>
    <r>
      <rPr>
        <sz val="9"/>
        <color rgb="FFFF0000"/>
        <rFont val="Arial"/>
        <family val="2"/>
      </rPr>
      <t>% (SKOR 4)</t>
    </r>
  </si>
  <si>
    <r>
      <t xml:space="preserve">Persentase Tingkat dan ukuran tempat kerja lulusan RN = 100 </t>
    </r>
    <r>
      <rPr>
        <sz val="9"/>
        <color rgb="FFFF0000"/>
        <rFont val="Arial"/>
        <family val="2"/>
      </rPr>
      <t>% (SKOR 4)</t>
    </r>
  </si>
  <si>
    <r>
      <t>Persentase Kesesuaian bidang kerja lulusan PS PBS =</t>
    </r>
    <r>
      <rPr>
        <sz val="9"/>
        <color rgb="FFFF0000"/>
        <rFont val="Arial"/>
        <family val="2"/>
      </rPr>
      <t xml:space="preserve"> 50 %</t>
    </r>
  </si>
  <si>
    <r>
      <t>Persentase Kesesuaian bidang kerja lulusan PS PBS =</t>
    </r>
    <r>
      <rPr>
        <sz val="9"/>
        <color rgb="FFFF0000"/>
        <rFont val="Arial"/>
        <family val="2"/>
      </rPr>
      <t xml:space="preserve"> 100 %</t>
    </r>
  </si>
  <si>
    <r>
      <t xml:space="preserve">Persentase Jumlah mahasiswa PS yang lulus tepat waktu </t>
    </r>
    <r>
      <rPr>
        <sz val="9"/>
        <color rgb="FFFF0000"/>
        <rFont val="Arial"/>
        <family val="2"/>
      </rPr>
      <t xml:space="preserve">(PTwi = 0; TS-3) </t>
    </r>
  </si>
  <si>
    <r>
      <t xml:space="preserve">Evaluasi dan pemutakhiran kurikulum melalui workshop melibatkan pemangku kepentingan internal dan narasumber eksternal nasional, direview oleh pakar bidang ilmu program studi, sesuai perkembangan ipteks dan kebutuhan pengguna </t>
    </r>
    <r>
      <rPr>
        <sz val="9"/>
        <color rgb="FFFF0000"/>
        <rFont val="Arial"/>
        <family val="2"/>
      </rPr>
      <t>(Terlaksana)</t>
    </r>
  </si>
  <si>
    <r>
      <rPr>
        <sz val="9"/>
        <color rgb="FFFF0000"/>
        <rFont val="Arial"/>
        <family val="2"/>
      </rPr>
      <t>Tersedia</t>
    </r>
    <r>
      <rPr>
        <sz val="9"/>
        <color rgb="FF000000"/>
        <rFont val="Arial"/>
        <family val="2"/>
      </rPr>
      <t xml:space="preserve"> dokumen capaian pembelajaran diturunkan dari profil lulusan, mengacu pada hasil benchmarking program studi sejenis, dan memenuhi level 6 (enam) KKNI</t>
    </r>
  </si>
  <si>
    <r>
      <t xml:space="preserve">Struktur kurikulum memuat keterkaitan antara mata kuliah dengan capaian pembelajaran lulusan yang digambarkan dalam peta kurikulum yang jelas, capaian pembelajaran lulusan dipenuhi oleh seluruh capaian pembelajaran matakuliah, serta tidak ada capaian pembelajaran matakuliah yang tidak mendukung capaian pembelajaran lulusan </t>
    </r>
    <r>
      <rPr>
        <sz val="9"/>
        <color rgb="FFFF0000"/>
        <rFont val="Arial"/>
        <family val="2"/>
      </rPr>
      <t>(Lengkap)</t>
    </r>
  </si>
  <si>
    <r>
      <t xml:space="preserve">PS melakukan evaluasi kurikulum setiap 4 – 5 tahun </t>
    </r>
    <r>
      <rPr>
        <sz val="9"/>
        <color rgb="FFFF0000"/>
        <rFont val="Arial"/>
        <family val="2"/>
      </rPr>
      <t>(Terlaksana)</t>
    </r>
  </si>
  <si>
    <r>
      <t xml:space="preserve">Keputusan Rektor tentang Pedoman Pelaksanaan Kurikulum Program Studi lingkup Unidayan </t>
    </r>
    <r>
      <rPr>
        <sz val="9"/>
        <color rgb="FFFF0000"/>
        <rFont val="Arial"/>
        <family val="2"/>
      </rPr>
      <t>(Tersedia)</t>
    </r>
  </si>
  <si>
    <r>
      <t xml:space="preserve">Program Studi melakukan pengembangan kurikulum bersama sesuai perjanjian kerjasama </t>
    </r>
    <r>
      <rPr>
        <sz val="9"/>
        <color rgb="FFFF0000"/>
        <rFont val="Arial"/>
        <family val="2"/>
      </rPr>
      <t>(Terlaksana)</t>
    </r>
  </si>
  <si>
    <r>
      <t xml:space="preserve">Penugasan seluruh Dosen Program Studi sesuai kebutuhan, kualifikasi, keahlian dan pengalaman </t>
    </r>
    <r>
      <rPr>
        <sz val="9"/>
        <color rgb="FFFF0000"/>
        <rFont val="Arial"/>
        <family val="2"/>
      </rPr>
      <t>(Tercapai)</t>
    </r>
  </si>
  <si>
    <r>
      <t xml:space="preserve">Dokumen RPS mencakup target capaian pembelajaran, bahan kajian, metode pembelajaran, waktu dan tahapan, asesmen hasil capaian pembelajaran. RPS ditinjau dan disesuaikan secara berkala serta dapat diakses oleh mahasiswa, dilaksanakan secara konsisten </t>
    </r>
    <r>
      <rPr>
        <sz val="9"/>
        <color rgb="FFFF0000"/>
        <rFont val="Arial"/>
        <family val="2"/>
      </rPr>
      <t>(Lengkap)</t>
    </r>
  </si>
  <si>
    <r>
      <t xml:space="preserve">Isi materi pembelajaran memiliki kedalaman dan keluasan yang relevan untuk mencapai capaian pembelajaran lulusan, dan Program studi melakukan pemutakhiran RPS secara berkala </t>
    </r>
    <r>
      <rPr>
        <sz val="9"/>
        <color rgb="FFFF0000"/>
        <rFont val="Arial"/>
        <family val="2"/>
      </rPr>
      <t>(Terlaksana)</t>
    </r>
  </si>
  <si>
    <r>
      <t xml:space="preserve">Pelaksanaan pembelajaran berlangsung dalam bentuk interaksi antara dosen, mahasiswa, dan sumber belajar dalam lingkungan belajar tertentu secara on-line dan off-line dalam bentuk audio-visual terdokumentasi </t>
    </r>
    <r>
      <rPr>
        <sz val="9"/>
        <color rgb="FFFF0000"/>
        <rFont val="Arial"/>
        <family val="2"/>
      </rPr>
      <t>(Terlaksana)</t>
    </r>
  </si>
  <si>
    <r>
      <t xml:space="preserve">Memiliki bukti sahih adanya sistem dan pelaksanaan pemantauan proses pembelajaran yang dilaksanakan secara periodik untuk menjamin kesesuaian dengan RPS dalam rangka menjaga mutu proses pembelajaran. Hasil monev terdokumentasi dengan baik dan digunakan untuk meningkatkan mutu proses pembelajaran </t>
    </r>
    <r>
      <rPr>
        <sz val="9"/>
        <color rgb="FFFF0000"/>
        <rFont val="Arial"/>
        <family val="2"/>
      </rPr>
      <t>(Tersedia)</t>
    </r>
  </si>
  <si>
    <r>
      <rPr>
        <sz val="9"/>
        <color rgb="FFFF0000"/>
        <rFont val="Arial"/>
        <family val="2"/>
      </rPr>
      <t>Terdapat</t>
    </r>
    <r>
      <rPr>
        <sz val="9"/>
        <color theme="1"/>
        <rFont val="Arial"/>
        <family val="2"/>
      </rPr>
      <t xml:space="preserve"> bukti sahih tentang pemenuhan SN Dikti Penelitian pada proses pembelajaran terkait penelitian serta pemenuhan SN Dikti Penelitian pada proses pembelajaran terkait penelitian</t>
    </r>
  </si>
  <si>
    <r>
      <rPr>
        <sz val="9"/>
        <color rgb="FFFF0000"/>
        <rFont val="Arial"/>
        <family val="2"/>
      </rPr>
      <t>Terdapat</t>
    </r>
    <r>
      <rPr>
        <sz val="9"/>
        <color theme="1"/>
        <rFont val="Arial"/>
        <family val="2"/>
      </rPr>
      <t xml:space="preserve"> bukti sahih tentang pemenuhan SN Dikti PkM pada proses pembelajaran terkait PkM serta pemenuhan SN Dikti PkM pada proses pembelajaran terkait PkM.</t>
    </r>
  </si>
  <si>
    <r>
      <rPr>
        <sz val="9"/>
        <color rgb="FFFF0000"/>
        <rFont val="Arial"/>
        <family val="2"/>
      </rPr>
      <t xml:space="preserve">Terdapat </t>
    </r>
    <r>
      <rPr>
        <sz val="9"/>
        <color theme="1"/>
        <rFont val="Arial"/>
        <family val="2"/>
      </rPr>
      <t>bukti sahih yang menunjukkan metode pembelajaran yang dilaksanakan sesuai dengan capaian pembelajaran yang direncanakan pada 75% s.d. 100% mata kuliah.</t>
    </r>
  </si>
  <si>
    <r>
      <t xml:space="preserve">UPPS </t>
    </r>
    <r>
      <rPr>
        <sz val="9"/>
        <color rgb="FFFF0000"/>
        <rFont val="Arial"/>
        <family val="2"/>
      </rPr>
      <t>memiliki</t>
    </r>
    <r>
      <rPr>
        <sz val="9"/>
        <color theme="1"/>
        <rFont val="Arial"/>
        <family val="2"/>
      </rPr>
      <t xml:space="preserve"> bukti sahih tentang sistem dan pelaksanaan monitoring dan evaluasi proses pembelajaran mencakup karakteristik, perencanaan, pelaksanaan, proses pembelajaran dan beban belajar mahasiswa yang dilaksanakan secara konsisten dan ditindak lanjuti.</t>
    </r>
  </si>
  <si>
    <r>
      <t xml:space="preserve">Karakteristik proses pembelajaran program studi mencakup seluruh sifat, dan telah menghasilkan profil lulusan yang sesuai dengan capaian pembelajaran </t>
    </r>
    <r>
      <rPr>
        <sz val="9"/>
        <color rgb="FFFF0000"/>
        <rFont val="Arial"/>
        <family val="2"/>
      </rPr>
      <t>(Tidak terpenuhi)</t>
    </r>
  </si>
  <si>
    <t>Jumlah RPS yang meng-implementasikan  MBKM = 14</t>
  </si>
  <si>
    <t>RDPU = 1</t>
  </si>
  <si>
    <t>EWMP = 15,4</t>
  </si>
  <si>
    <t xml:space="preserve">Dosen Tidak Tetap = 0 (0 orang) </t>
  </si>
  <si>
    <t>RDPU = 3,14</t>
  </si>
  <si>
    <t>EWMP = 11,45</t>
  </si>
  <si>
    <t>Rata-rata PkM/dosen/tahun, RN = 0.08 (2 PkM Dosen, biaya di luar PT) (SKOR 2,27)</t>
  </si>
  <si>
    <t>RLP = 0,5 (SKOR 3)</t>
  </si>
  <si>
    <t>HKI, Book Chapter, Buku Referensi</t>
  </si>
  <si>
    <t>UPPS merencanakan dan mengembangkan DTPS mengikuti rencana pengembangan SDM di perguruan tinggi (Renstra PT dan Renstra prodi) secara konsisten (tidak ada dosen studi lanjut)</t>
  </si>
  <si>
    <t>Pengakuan/rekognisi atas kepakaran/ prestasi/kinerja DTPS 3 tahun</t>
  </si>
  <si>
    <t>HASIL EVALUASI 2023/2024</t>
  </si>
  <si>
    <r>
      <rPr>
        <sz val="11"/>
        <color rgb="FFFF0000"/>
        <rFont val="Arial"/>
        <family val="2"/>
      </rPr>
      <t xml:space="preserve">Tersedia </t>
    </r>
    <r>
      <rPr>
        <sz val="11"/>
        <color theme="1"/>
        <rFont val="Arial"/>
        <family val="2"/>
      </rPr>
      <t>dokumen Perencanaan Pembelajaran UPPS</t>
    </r>
  </si>
  <si>
    <r>
      <rPr>
        <sz val="11"/>
        <color rgb="FFFF0000"/>
        <rFont val="Arial"/>
        <family val="2"/>
      </rPr>
      <t xml:space="preserve">Tersedia </t>
    </r>
    <r>
      <rPr>
        <sz val="11"/>
        <color theme="1"/>
        <rFont val="Arial"/>
        <family val="2"/>
      </rPr>
      <t>Dokumen Pengorganisasian Pembelajaran UPPS</t>
    </r>
  </si>
  <si>
    <r>
      <rPr>
        <sz val="11"/>
        <color rgb="FFFF0000"/>
        <rFont val="Arial"/>
        <family val="2"/>
      </rPr>
      <t>Tersedia</t>
    </r>
    <r>
      <rPr>
        <sz val="11"/>
        <color theme="1"/>
        <rFont val="Arial"/>
        <family val="2"/>
      </rPr>
      <t xml:space="preserve"> Dokumen Penempatan personil pembelajaran UPPS</t>
    </r>
  </si>
  <si>
    <r>
      <rPr>
        <sz val="11"/>
        <color rgb="FFFF0000"/>
        <rFont val="Arial"/>
        <family val="2"/>
      </rPr>
      <t>Tersedia</t>
    </r>
    <r>
      <rPr>
        <sz val="11"/>
        <color theme="1"/>
        <rFont val="Arial"/>
        <family val="2"/>
      </rPr>
      <t xml:space="preserve"> Dokumen Pengarahan Pembelajaran UPPS</t>
    </r>
  </si>
  <si>
    <r>
      <rPr>
        <sz val="11"/>
        <color rgb="FFFF0000"/>
        <rFont val="Arial"/>
        <family val="2"/>
      </rPr>
      <t>Tersedia</t>
    </r>
    <r>
      <rPr>
        <sz val="11"/>
        <color theme="1"/>
        <rFont val="Arial"/>
        <family val="2"/>
      </rPr>
      <t xml:space="preserve"> Dokumen Pengawasan Pembelajaran UPPS</t>
    </r>
  </si>
  <si>
    <r>
      <rPr>
        <sz val="11"/>
        <color rgb="FFFF0000"/>
        <rFont val="Arial"/>
        <family val="2"/>
      </rPr>
      <t>Tersedia</t>
    </r>
    <r>
      <rPr>
        <sz val="11"/>
        <color theme="1"/>
        <rFont val="Arial"/>
        <family val="2"/>
      </rPr>
      <t xml:space="preserve"> Dokumen Laporan Hasil Pembelajaran UPPS</t>
    </r>
  </si>
  <si>
    <r>
      <t xml:space="preserve">Rata-rata dana operasional proses pembelajaran/ mahasiswa/ tahun (termasuk gaji dan upah, sarana, prasarana) </t>
    </r>
    <r>
      <rPr>
        <sz val="11"/>
        <color rgb="FFFF0000"/>
        <rFont val="Arial"/>
        <family val="2"/>
      </rPr>
      <t>(DOP = …….. jt/tahun)</t>
    </r>
  </si>
  <si>
    <r>
      <rPr>
        <sz val="11"/>
        <color rgb="FFFF0000"/>
        <rFont val="Arial"/>
        <family val="2"/>
      </rPr>
      <t>Tersedia</t>
    </r>
    <r>
      <rPr>
        <sz val="11"/>
        <color theme="1"/>
        <rFont val="Arial"/>
        <family val="2"/>
      </rPr>
      <t xml:space="preserve"> dokumen penyusunan RKA Fakultas</t>
    </r>
  </si>
  <si>
    <r>
      <rPr>
        <sz val="11"/>
        <color rgb="FFFF0000"/>
        <rFont val="Arial"/>
        <family val="2"/>
      </rPr>
      <t>Tersedia</t>
    </r>
    <r>
      <rPr>
        <sz val="11"/>
        <color theme="1"/>
        <rFont val="Arial"/>
        <family val="2"/>
      </rPr>
      <t xml:space="preserve"> data Realisasi investasi (SDM, sarana dan prasarana) yang memenuhi seluruh kebutuhan penyelenggaraan program pendidikan, penelitian dan PkM</t>
    </r>
  </si>
  <si>
    <r>
      <rPr>
        <sz val="11"/>
        <color rgb="FFFF0000"/>
        <rFont val="Arial"/>
        <family val="2"/>
      </rPr>
      <t>Tersedia</t>
    </r>
    <r>
      <rPr>
        <sz val="11"/>
        <color theme="1"/>
        <rFont val="Arial"/>
        <family val="2"/>
      </rPr>
      <t xml:space="preserve"> data Dana dapat menjamin keberlangsungan operasional tridharma, pengembangan 3 tahun terakhir serta rencana pengembangan 3 tahun ke depan</t>
    </r>
  </si>
  <si>
    <r>
      <t xml:space="preserve">Jumlah Penelitian Dasar = </t>
    </r>
    <r>
      <rPr>
        <sz val="11"/>
        <color rgb="FFFF0000"/>
        <rFont val="Arial"/>
        <family val="2"/>
      </rPr>
      <t>15 Penelitian</t>
    </r>
  </si>
  <si>
    <r>
      <t xml:space="preserve">UPPS memenuhi </t>
    </r>
    <r>
      <rPr>
        <sz val="11"/>
        <color rgb="FFFF0000"/>
        <rFont val="Arial"/>
        <family val="2"/>
      </rPr>
      <t>3 unsur</t>
    </r>
    <r>
      <rPr>
        <sz val="11"/>
        <color theme="1"/>
        <rFont val="Arial"/>
        <family val="2"/>
      </rPr>
      <t xml:space="preserve"> relevansi penelitian dosen dan mahasiswa.</t>
    </r>
  </si>
  <si>
    <r>
      <rPr>
        <sz val="11"/>
        <color rgb="FFFF0000"/>
        <rFont val="Arial"/>
        <family val="2"/>
      </rPr>
      <t>Tersedia</t>
    </r>
    <r>
      <rPr>
        <sz val="11"/>
        <color theme="1"/>
        <rFont val="Arial"/>
        <family val="2"/>
      </rPr>
      <t xml:space="preserve"> data jumlah penelitian dosen yang melibatkan mahasiswa </t>
    </r>
    <r>
      <rPr>
        <sz val="11"/>
        <color rgb="FFFF0000"/>
        <rFont val="Arial"/>
        <family val="2"/>
      </rPr>
      <t>(Jumlah Penelitian dosen bersama mahasiswa = 13; Jumlah Penelitian Dosen = 36; PPDM = 12,04 %) (SKOR 3)</t>
    </r>
  </si>
  <si>
    <r>
      <rPr>
        <sz val="11"/>
        <color rgb="FFFF0000"/>
        <rFont val="Arial"/>
        <family val="2"/>
      </rPr>
      <t>Tersedia</t>
    </r>
    <r>
      <rPr>
        <sz val="11"/>
        <color theme="1"/>
        <rFont val="Arial"/>
        <family val="2"/>
      </rPr>
      <t xml:space="preserve"> Pedoman Registrasi Tugas Akhir dan Panduan Penyusunan Tugas Akhir yang mengatur tugas akhir mahasiswa </t>
    </r>
  </si>
  <si>
    <r>
      <rPr>
        <sz val="11"/>
        <color rgb="FFFF0000"/>
        <rFont val="Arial"/>
        <family val="2"/>
      </rPr>
      <t>Tidak tercapainya</t>
    </r>
    <r>
      <rPr>
        <sz val="11"/>
        <color theme="1"/>
        <rFont val="Arial"/>
        <family val="2"/>
      </rPr>
      <t xml:space="preserve"> penilaian penelitian dosen disertai bukti sahih hasil penilaian </t>
    </r>
  </si>
  <si>
    <r>
      <t>Tidak t</t>
    </r>
    <r>
      <rPr>
        <sz val="11"/>
        <color rgb="FFFF0000"/>
        <rFont val="Arial"/>
        <family val="2"/>
      </rPr>
      <t>ersedia</t>
    </r>
    <r>
      <rPr>
        <sz val="11"/>
        <color theme="1"/>
        <rFont val="Arial"/>
        <family val="2"/>
      </rPr>
      <t xml:space="preserve"> Pedoman Penilaian Proses dan Hasil Penelitian Unidayan</t>
    </r>
  </si>
  <si>
    <r>
      <rPr>
        <sz val="11"/>
        <color rgb="FFFF0000"/>
        <rFont val="Arial"/>
        <family val="2"/>
      </rPr>
      <t>Tersedia</t>
    </r>
    <r>
      <rPr>
        <sz val="11"/>
        <color theme="1"/>
        <rFont val="Arial"/>
        <family val="2"/>
      </rPr>
      <t xml:space="preserve"> Pedoman Penilaian Penelitian yang dilaksanakan oleh mahasiswa (termuat dalam Pedoman Penyusunan Tugas Akhir)</t>
    </r>
  </si>
  <si>
    <r>
      <rPr>
        <sz val="11"/>
        <color rgb="FFFF0000"/>
        <rFont val="Arial"/>
        <family val="2"/>
      </rPr>
      <t>Tersedia</t>
    </r>
    <r>
      <rPr>
        <sz val="11"/>
        <rFont val="Arial"/>
        <family val="2"/>
      </rPr>
      <t xml:space="preserve"> penelitian dosen yang sesuai dengan bidang keahlian dosen</t>
    </r>
  </si>
  <si>
    <r>
      <rPr>
        <sz val="11"/>
        <color rgb="FFFF0000"/>
        <rFont val="Arial"/>
        <family val="2"/>
      </rPr>
      <t>Tersedia</t>
    </r>
    <r>
      <rPr>
        <sz val="11"/>
        <rFont val="Arial"/>
        <family val="2"/>
      </rPr>
      <t xml:space="preserve"> profil dosen yang memuat tentang kriteria dosen peneliti</t>
    </r>
  </si>
  <si>
    <r>
      <t xml:space="preserve">Kecukupan Sarana dan prasarana Penelitian </t>
    </r>
    <r>
      <rPr>
        <sz val="11"/>
        <color rgb="FFFF0000"/>
        <rFont val="Arial"/>
        <family val="2"/>
      </rPr>
      <t>terpenuhi</t>
    </r>
  </si>
  <si>
    <r>
      <t xml:space="preserve">Sarana dan prasarana Penelitian </t>
    </r>
    <r>
      <rPr>
        <sz val="11"/>
        <color rgb="FFFF0000"/>
        <rFont val="Arial"/>
        <family val="2"/>
      </rPr>
      <t>memenuhi</t>
    </r>
    <r>
      <rPr>
        <sz val="11"/>
        <color theme="1"/>
        <rFont val="Arial"/>
        <family val="2"/>
      </rPr>
      <t xml:space="preserve"> standar mutu, keselamatan kerja, kesehatan, kenyamanan, dan keamanan</t>
    </r>
  </si>
  <si>
    <r>
      <rPr>
        <sz val="11"/>
        <color rgb="FFFF0000"/>
        <rFont val="Arial"/>
        <family val="2"/>
      </rPr>
      <t xml:space="preserve">Tersedia </t>
    </r>
    <r>
      <rPr>
        <sz val="11"/>
        <color theme="1"/>
        <rFont val="Arial"/>
        <family val="2"/>
      </rPr>
      <t>Sistem TIK (Teknologi Informasi dan Komunikasi) Penelitian</t>
    </r>
  </si>
  <si>
    <r>
      <rPr>
        <sz val="11"/>
        <color rgb="FFFF0000"/>
        <rFont val="Arial"/>
        <family val="2"/>
      </rPr>
      <t>Tidak tersedia</t>
    </r>
    <r>
      <rPr>
        <sz val="11"/>
        <color theme="1"/>
        <rFont val="Arial"/>
        <family val="2"/>
      </rPr>
      <t xml:space="preserve"> unit pengelola Penelitian dan PkM fakultas</t>
    </r>
  </si>
  <si>
    <r>
      <rPr>
        <sz val="11"/>
        <color rgb="FFFF0000"/>
        <rFont val="Arial"/>
        <family val="2"/>
      </rPr>
      <t>Tersedia</t>
    </r>
    <r>
      <rPr>
        <sz val="11"/>
        <color theme="1"/>
        <rFont val="Arial"/>
        <family val="2"/>
      </rPr>
      <t xml:space="preserve"> Renstra Penelitian dan Peta jalan penelitian fakultas/program studi</t>
    </r>
  </si>
  <si>
    <r>
      <rPr>
        <sz val="11"/>
        <color rgb="FFFF0000"/>
        <rFont val="Arial"/>
        <family val="2"/>
      </rPr>
      <t>Tersedia</t>
    </r>
    <r>
      <rPr>
        <sz val="11"/>
        <color theme="1"/>
        <rFont val="Arial"/>
        <family val="2"/>
      </rPr>
      <t xml:space="preserve"> Panduan Pelaksanaan Penelitian Universitas</t>
    </r>
  </si>
  <si>
    <r>
      <rPr>
        <sz val="11"/>
        <color rgb="FFFF0000"/>
        <rFont val="Arial"/>
        <family val="2"/>
      </rPr>
      <t>Tersedia</t>
    </r>
    <r>
      <rPr>
        <sz val="11"/>
        <color theme="1"/>
        <rFont val="Arial"/>
        <family val="2"/>
      </rPr>
      <t xml:space="preserve"> Rekap Data dan Bukti Kerjasama Penelitian program studi</t>
    </r>
  </si>
  <si>
    <r>
      <rPr>
        <sz val="11"/>
        <color rgb="FFFF0000"/>
        <rFont val="Arial"/>
        <family val="2"/>
      </rPr>
      <t>Tersedia</t>
    </r>
    <r>
      <rPr>
        <sz val="11"/>
        <color theme="1"/>
        <rFont val="Arial"/>
        <family val="2"/>
      </rPr>
      <t xml:space="preserve"> Rekap Data Sarana dan Prasarana Penelitian Fakultas</t>
    </r>
  </si>
  <si>
    <r>
      <t xml:space="preserve">Peningkatan mutu pengelolaan lembaga atau fungsi Penelitian dalam menjalankan program Penelitian secara berkelanjutan </t>
    </r>
    <r>
      <rPr>
        <sz val="11"/>
        <color rgb="FFFF0000"/>
        <rFont val="Arial"/>
        <family val="2"/>
      </rPr>
      <t>tidak terlaksana</t>
    </r>
    <r>
      <rPr>
        <sz val="11"/>
        <color theme="1"/>
        <rFont val="Arial"/>
        <family val="2"/>
      </rPr>
      <t xml:space="preserve"> dengan baik.</t>
    </r>
  </si>
  <si>
    <r>
      <rPr>
        <sz val="11"/>
        <color rgb="FFFF0000"/>
        <rFont val="Arial"/>
        <family val="2"/>
      </rPr>
      <t>Tersedia</t>
    </r>
    <r>
      <rPr>
        <sz val="11"/>
        <color theme="1"/>
        <rFont val="Arial"/>
        <family val="2"/>
      </rPr>
      <t xml:space="preserve"> hasil monev pelaksanaan penelitian</t>
    </r>
  </si>
  <si>
    <r>
      <t xml:space="preserve">Rekap dan Input data kegiatan Penelitian dosen dan mahasiswa pada PDDIKTI </t>
    </r>
    <r>
      <rPr>
        <sz val="11"/>
        <color rgb="FFFF0000"/>
        <rFont val="Arial"/>
        <family val="2"/>
      </rPr>
      <t>(terlaksana)</t>
    </r>
  </si>
  <si>
    <r>
      <t xml:space="preserve">Rata-rata dana Penelitian dosen/ tahun </t>
    </r>
    <r>
      <rPr>
        <sz val="11"/>
        <color rgb="FFFF0000"/>
        <rFont val="Arial"/>
        <family val="2"/>
      </rPr>
      <t>DPD 43 jt/tahun</t>
    </r>
  </si>
  <si>
    <t>Penelitian</t>
  </si>
  <si>
    <t>PKM</t>
  </si>
  <si>
    <r>
      <t>Jumlah publikasi mahasiswa dan atau dosen di jurnal/seminar internasional = 0</t>
    </r>
    <r>
      <rPr>
        <sz val="11"/>
        <color rgb="FFFF0000"/>
        <rFont val="Arial"/>
        <family val="2"/>
      </rPr>
      <t xml:space="preserve"> artikel</t>
    </r>
  </si>
  <si>
    <r>
      <t xml:space="preserve">Jumlah publikasi mahasiswa dan atau dosen di jurnal/seminar nasional terakreditasi = </t>
    </r>
    <r>
      <rPr>
        <sz val="11"/>
        <color rgb="FFFF0000"/>
        <rFont val="Arial"/>
        <family val="2"/>
      </rPr>
      <t>0 artikel</t>
    </r>
  </si>
  <si>
    <r>
      <t xml:space="preserve">Jumlah publikasi mahasiswa dan atau dosen di jurnal/seminar nasional tidak terakreditasi = </t>
    </r>
    <r>
      <rPr>
        <sz val="11"/>
        <color rgb="FFFF0000"/>
        <rFont val="Arial"/>
        <family val="2"/>
      </rPr>
      <t>0 Artikel</t>
    </r>
  </si>
  <si>
    <r>
      <t xml:space="preserve">Jumlah publikasi PKM mahasiswa dan atau dosen di jurnal/seminar internasional </t>
    </r>
    <r>
      <rPr>
        <b/>
        <sz val="11"/>
        <color theme="1"/>
        <rFont val="Arial"/>
        <family val="2"/>
      </rPr>
      <t>(RI = 1%) (SKOR 4)</t>
    </r>
  </si>
  <si>
    <t>Jumlah publikasi PKM mahasiswa dan atau dosen di jurnal/seminar nasional terakreditasi (NA2)</t>
  </si>
  <si>
    <t>Jumlah publikasi PKM mahasiswa dan atau dosen di jurnal/seminar nasional tidak terakreditasi</t>
  </si>
  <si>
    <t>Jumlah tulisan PKM mahasiswa di media massa wilayah/nasional/ internasional</t>
  </si>
  <si>
    <r>
      <t xml:space="preserve">Jumlah tulisan mahasiswa di media massa wilayah/nasional/ internasional = </t>
    </r>
    <r>
      <rPr>
        <sz val="11"/>
        <color rgb="FFFF0000"/>
        <rFont val="Arial"/>
        <family val="2"/>
      </rPr>
      <t>0 Tulisan</t>
    </r>
  </si>
  <si>
    <t xml:space="preserve">NLP = 0 (SKOR = ……...) </t>
  </si>
  <si>
    <r>
      <t xml:space="preserve">Jumlah luaran penelitian mahasiswa yang mendapat pengakuan HKI (Paten, Paten Sederhana) = </t>
    </r>
    <r>
      <rPr>
        <sz val="11"/>
        <color rgb="FFFF0000"/>
        <rFont val="Arial"/>
        <family val="2"/>
      </rPr>
      <t>0 HKI</t>
    </r>
  </si>
  <si>
    <r>
      <t xml:space="preserve">Jumlah luaran penelitian mahasiswa yang mendapat pengakuan HKI (Hak Cipta, Desain Produk Industri, Perlindungan Varietas Tanaman, Desain Tata Letak Sirkuit Terpadu, dll.) = </t>
    </r>
    <r>
      <rPr>
        <sz val="11"/>
        <color rgb="FFFF0000"/>
        <rFont val="Arial"/>
        <family val="2"/>
      </rPr>
      <t>0 Luaran</t>
    </r>
  </si>
  <si>
    <r>
      <t xml:space="preserve">Jumlah luaran penelitian mahasiswa dalam bentuk Teknologi Tepat Guna, Produk (Produk Terstandarisasi, Produk Tersertifikasi), Karya Seni, Rekayasa Sosial </t>
    </r>
    <r>
      <rPr>
        <b/>
        <sz val="11"/>
        <color theme="1"/>
        <rFont val="Arial"/>
        <family val="2"/>
      </rPr>
      <t xml:space="preserve">= </t>
    </r>
    <r>
      <rPr>
        <b/>
        <sz val="11"/>
        <color rgb="FFFF0000"/>
        <rFont val="Arial"/>
        <family val="2"/>
      </rPr>
      <t>0 luaran</t>
    </r>
  </si>
  <si>
    <r>
      <t xml:space="preserve">Jumlah luaran penelitian mahasiswa yang diterbitkan dalam bentuk Buku ber-ISBN, Book Chapter </t>
    </r>
    <r>
      <rPr>
        <b/>
        <sz val="11"/>
        <color theme="1"/>
        <rFont val="Arial"/>
        <family val="2"/>
      </rPr>
      <t xml:space="preserve">= </t>
    </r>
    <r>
      <rPr>
        <b/>
        <sz val="11"/>
        <color rgb="FFFF0000"/>
        <rFont val="Arial"/>
        <family val="2"/>
      </rPr>
      <t>0 luaran</t>
    </r>
  </si>
  <si>
    <r>
      <rPr>
        <sz val="11"/>
        <color rgb="FFFF0000"/>
        <rFont val="Arial"/>
        <family val="2"/>
      </rPr>
      <t>Tersedia</t>
    </r>
    <r>
      <rPr>
        <sz val="11"/>
        <color theme="1"/>
        <rFont val="Arial"/>
        <family val="2"/>
      </rPr>
      <t xml:space="preserve"> Penelitian Terapan</t>
    </r>
  </si>
  <si>
    <r>
      <rPr>
        <sz val="11"/>
        <color rgb="FFFF0000"/>
        <rFont val="Arial"/>
        <family val="2"/>
      </rPr>
      <t>Tersedia</t>
    </r>
    <r>
      <rPr>
        <sz val="11"/>
        <color theme="1"/>
        <rFont val="Arial"/>
        <family val="2"/>
      </rPr>
      <t xml:space="preserve"> Penelitian Pengembangan</t>
    </r>
  </si>
  <si>
    <r>
      <rPr>
        <sz val="11"/>
        <color rgb="FFFF0000"/>
        <rFont val="Arial"/>
        <family val="2"/>
      </rPr>
      <t>Tersedia</t>
    </r>
    <r>
      <rPr>
        <sz val="11"/>
        <color theme="1"/>
        <rFont val="Arial"/>
        <family val="2"/>
      </rPr>
      <t xml:space="preserve"> Penelitian dengan luaran Teknologi Tepat Guna, Produk (Produk Terstandarisasi, Produk Tersertifikasi) </t>
    </r>
  </si>
  <si>
    <r>
      <t xml:space="preserve">HKI : Paten, Paten Sederhana = </t>
    </r>
    <r>
      <rPr>
        <sz val="11"/>
        <color rgb="FFFF0000"/>
        <rFont val="Arial"/>
        <family val="2"/>
      </rPr>
      <t>0 HKI</t>
    </r>
  </si>
  <si>
    <r>
      <t xml:space="preserve">HKI : Hak Cipta, Desain Produk Industri, Perlindungan Varietas Tanaman, Desain Tata Letak Sirkuit Terpadu, dll = </t>
    </r>
    <r>
      <rPr>
        <sz val="11"/>
        <color rgb="FFFF0000"/>
        <rFont val="Arial"/>
        <family val="2"/>
      </rPr>
      <t>0 HKI</t>
    </r>
  </si>
  <si>
    <r>
      <t>HKI : Paten, Paten Sederhana = 2</t>
    </r>
    <r>
      <rPr>
        <sz val="11"/>
        <color rgb="FFFF0000"/>
        <rFont val="Arial"/>
        <family val="2"/>
      </rPr>
      <t xml:space="preserve"> HKI</t>
    </r>
  </si>
  <si>
    <r>
      <rPr>
        <sz val="11"/>
        <color rgb="FFFF0000"/>
        <rFont val="Arial"/>
        <family val="2"/>
      </rPr>
      <t>Tersedia</t>
    </r>
    <r>
      <rPr>
        <sz val="11"/>
        <color theme="1"/>
        <rFont val="Arial"/>
        <family val="2"/>
      </rPr>
      <t xml:space="preserve"> peta jalan</t>
    </r>
  </si>
  <si>
    <r>
      <rPr>
        <sz val="11"/>
        <color rgb="FFFF0000"/>
        <rFont val="Arial"/>
        <family val="2"/>
      </rPr>
      <t xml:space="preserve">Tersedia </t>
    </r>
    <r>
      <rPr>
        <sz val="11"/>
        <color theme="1"/>
        <rFont val="Arial"/>
        <family val="2"/>
      </rPr>
      <t>Tema PkM dosen dan mahasiswa</t>
    </r>
  </si>
  <si>
    <r>
      <rPr>
        <sz val="11"/>
        <color rgb="FFFF0000"/>
        <rFont val="Arial"/>
        <family val="2"/>
      </rPr>
      <t>Tersedia</t>
    </r>
    <r>
      <rPr>
        <sz val="11"/>
        <color theme="1"/>
        <rFont val="Arial"/>
        <family val="2"/>
      </rPr>
      <t xml:space="preserve"> PkM dosen dan mahasiswa sesuai peta jalan PkM</t>
    </r>
  </si>
  <si>
    <r>
      <rPr>
        <sz val="11"/>
        <color rgb="FFFF0000"/>
        <rFont val="Arial"/>
        <family val="2"/>
      </rPr>
      <t>Tersedia</t>
    </r>
    <r>
      <rPr>
        <sz val="11"/>
        <color theme="1"/>
        <rFont val="Arial"/>
        <family val="2"/>
      </rPr>
      <t xml:space="preserve"> hasil evaluasi kesesuaian PkM dosen dan mahasiswa dengan peta jalan</t>
    </r>
  </si>
  <si>
    <r>
      <rPr>
        <sz val="11"/>
        <color rgb="FFFF0000"/>
        <rFont val="Arial"/>
        <family val="2"/>
      </rPr>
      <t>Tidak tersedia</t>
    </r>
    <r>
      <rPr>
        <sz val="11"/>
        <color theme="1"/>
        <rFont val="Arial"/>
        <family val="2"/>
      </rPr>
      <t xml:space="preserve"> Hasil evaluasi untuk perbaikan relevansi PkM</t>
    </r>
  </si>
  <si>
    <r>
      <t>Jumlah PkM dosen yang melibatkan mahasiswa</t>
    </r>
    <r>
      <rPr>
        <b/>
        <sz val="11"/>
        <color theme="1"/>
        <rFont val="Arial"/>
        <family val="2"/>
      </rPr>
      <t xml:space="preserve"> </t>
    </r>
    <r>
      <rPr>
        <b/>
        <sz val="11"/>
        <color rgb="FFFF0000"/>
        <rFont val="Arial"/>
        <family val="2"/>
      </rPr>
      <t>(Jumlah PKM Dosen bersama mahasiswa = 1; Jumlah PKM Dosen 3 tahun terakhir = 5;PPkMDM = 20 %) (SKOR 3,6)</t>
    </r>
  </si>
  <si>
    <r>
      <t>Jumlah PkM dosen yang melibatkan mahasiswa</t>
    </r>
    <r>
      <rPr>
        <b/>
        <sz val="11"/>
        <color theme="1"/>
        <rFont val="Arial"/>
        <family val="2"/>
      </rPr>
      <t xml:space="preserve"> </t>
    </r>
    <r>
      <rPr>
        <b/>
        <sz val="11"/>
        <color rgb="FFFF0000"/>
        <rFont val="Arial"/>
        <family val="2"/>
      </rPr>
      <t xml:space="preserve">(Jumlah PKM Dosen bersama mahasiswa = 0; Jumlah PKM Dosen 3 tahun terakhir = 1;PPkMDM = 0) </t>
    </r>
  </si>
  <si>
    <r>
      <rPr>
        <sz val="11"/>
        <color rgb="FFFF0000"/>
        <rFont val="Arial"/>
        <family val="2"/>
      </rPr>
      <t>Tidak tersedia</t>
    </r>
    <r>
      <rPr>
        <sz val="11"/>
        <color theme="1"/>
        <rFont val="Arial"/>
        <family val="2"/>
      </rPr>
      <t xml:space="preserve"> Keputusan Rektor tentang Pedoman Penilaian Proses dan Hasil PkM Unidayan</t>
    </r>
  </si>
  <si>
    <r>
      <t>Pengukuran tingkat kepuasan masyarakat pada level 3 (skala1-5) dari hasil survey kepuasan masyarakat (penerima atau peserta program), (</t>
    </r>
    <r>
      <rPr>
        <sz val="11"/>
        <color rgb="FFFF0000"/>
        <rFont val="Arial"/>
        <family val="2"/>
      </rPr>
      <t>terlaksana)</t>
    </r>
  </si>
  <si>
    <r>
      <t>Pengukuran Peserta kegiatan meningkat pengetahuannya, (</t>
    </r>
    <r>
      <rPr>
        <sz val="11"/>
        <color rgb="FFFF0000"/>
        <rFont val="Arial"/>
        <family val="2"/>
      </rPr>
      <t>tidak terlaksana)</t>
    </r>
  </si>
  <si>
    <r>
      <t xml:space="preserve">Pengukuran peserta kegiatan mengalami perubahan sikap </t>
    </r>
    <r>
      <rPr>
        <sz val="11"/>
        <color rgb="FFFF0000"/>
        <rFont val="Arial"/>
        <family val="2"/>
      </rPr>
      <t>(tidak terlaksana)</t>
    </r>
  </si>
  <si>
    <r>
      <t xml:space="preserve">Pengukuran peserta kegiatan mengalami peningkatan ketrampilan, </t>
    </r>
    <r>
      <rPr>
        <sz val="11"/>
        <color rgb="FFFF0000"/>
        <rFont val="Arial"/>
        <family val="2"/>
      </rPr>
      <t>(tidak terlaksana)</t>
    </r>
  </si>
  <si>
    <r>
      <t xml:space="preserve">(Perubahan sikap, pengetahuan, dan keterampilan pada masyarakat pada level 3 (skala1-5) dari hasil survei perubahan sikap, pengetahuan, dan keterampilan), </t>
    </r>
    <r>
      <rPr>
        <sz val="11"/>
        <color rgb="FFFF0000"/>
        <rFont val="Arial"/>
        <family val="2"/>
      </rPr>
      <t>(tidak terlaksana)</t>
    </r>
  </si>
  <si>
    <t>(Pengukuran tercapainya pemanfaatan IPTEK secara berkelanjutan pada level 3 (skala1-5) dari hasil survey pemanfaatan IPTEK), (tidak terlaksana)</t>
  </si>
  <si>
    <r>
      <rPr>
        <sz val="11"/>
        <color rgb="FFFF0000"/>
        <rFont val="Arial"/>
        <family val="2"/>
      </rPr>
      <t>Tersedia</t>
    </r>
    <r>
      <rPr>
        <sz val="11"/>
        <color theme="1"/>
        <rFont val="Arial"/>
        <family val="2"/>
      </rPr>
      <t xml:space="preserve"> umpan balik bahan pengayaan sumber belajar dari hasil pengembangan IPTEK di masyarakat</t>
    </r>
  </si>
  <si>
    <r>
      <t xml:space="preserve">Rekomendasi kebijakan bagi pemangku kepentingan, </t>
    </r>
    <r>
      <rPr>
        <sz val="11"/>
        <color rgb="FFFF0000"/>
        <rFont val="Arial"/>
        <family val="2"/>
      </rPr>
      <t>(tidak terlaksana)</t>
    </r>
  </si>
  <si>
    <r>
      <rPr>
        <sz val="11"/>
        <color rgb="FFFF0000"/>
        <rFont val="Arial"/>
        <family val="2"/>
      </rPr>
      <t>Tidak tersedia</t>
    </r>
    <r>
      <rPr>
        <sz val="11"/>
        <color theme="1"/>
        <rFont val="Arial"/>
        <family val="2"/>
      </rPr>
      <t xml:space="preserve"> Pedoman dan Instrumen Pengukuran Kinerja Proses dan Hasil PkM</t>
    </r>
  </si>
  <si>
    <r>
      <t xml:space="preserve">Jumlah luaran PkM Dosen yang dapat dimanfaatkan oleh masyarakat </t>
    </r>
    <r>
      <rPr>
        <sz val="11"/>
        <color rgb="FFFF0000"/>
        <rFont val="Arial"/>
        <family val="2"/>
      </rPr>
      <t>= 5 Luaran</t>
    </r>
  </si>
  <si>
    <r>
      <t xml:space="preserve">Jumlah luaran PkM Dosen yang dapat dimanfaatkan oleh masyarakat </t>
    </r>
    <r>
      <rPr>
        <sz val="11"/>
        <color rgb="FFFF0000"/>
        <rFont val="Arial"/>
        <family val="2"/>
      </rPr>
      <t>= 1 Luaran</t>
    </r>
  </si>
  <si>
    <r>
      <rPr>
        <sz val="11"/>
        <color rgb="FFFF0000"/>
        <rFont val="Arial"/>
        <family val="2"/>
      </rPr>
      <t>Tersedia</t>
    </r>
    <r>
      <rPr>
        <sz val="11"/>
        <color theme="1"/>
        <rFont val="Arial"/>
        <family val="2"/>
      </rPr>
      <t xml:space="preserve"> hasil Penelitian Model pemecahan masalah, rekayasa sosial, dan/atau rekomendasi kebijakan </t>
    </r>
    <r>
      <rPr>
        <sz val="11"/>
        <color rgb="FF000000"/>
        <rFont val="Arial"/>
        <family val="2"/>
      </rPr>
      <t>(Buku Book Chapter = 1 buah)</t>
    </r>
  </si>
  <si>
    <r>
      <rPr>
        <sz val="11"/>
        <color rgb="FFFF0000"/>
        <rFont val="Arial"/>
        <family val="2"/>
      </rPr>
      <t>Tidak tersedia</t>
    </r>
    <r>
      <rPr>
        <sz val="11"/>
        <color theme="1"/>
        <rFont val="Arial"/>
        <family val="2"/>
      </rPr>
      <t xml:space="preserve"> hasil Penelitian Model pemecahan masalah, rekayasa sosial, dan/atau rekomendasi kebijakan </t>
    </r>
    <r>
      <rPr>
        <sz val="11"/>
        <color rgb="FF000000"/>
        <rFont val="Arial"/>
        <family val="2"/>
      </rPr>
      <t>(Buku Book Chapter = 3 buah)</t>
    </r>
  </si>
  <si>
    <r>
      <t>Jumlah Penelitian Terapan = 4</t>
    </r>
    <r>
      <rPr>
        <sz val="11"/>
        <color rgb="FFFF0000"/>
        <rFont val="Arial"/>
        <family val="2"/>
      </rPr>
      <t xml:space="preserve"> (Luaran 1 Book/Book Chapter)</t>
    </r>
  </si>
  <si>
    <r>
      <t>Jumlah Penelitian Terapan = 7</t>
    </r>
    <r>
      <rPr>
        <sz val="11"/>
        <color rgb="FFFF0000"/>
        <rFont val="Arial"/>
        <family val="2"/>
      </rPr>
      <t xml:space="preserve"> (Luaran 3 Book/Book Chapter; 2 Paten Sederhana)</t>
    </r>
  </si>
  <si>
    <r>
      <t>Kecukupan Sarana dan prasarana Pengabdian kepada Masyarakat</t>
    </r>
    <r>
      <rPr>
        <sz val="11"/>
        <color rgb="FFFF0000"/>
        <rFont val="Arial"/>
        <family val="2"/>
      </rPr>
      <t xml:space="preserve"> terpenuhi</t>
    </r>
  </si>
  <si>
    <r>
      <t xml:space="preserve">Sarana dan prasarana PkM </t>
    </r>
    <r>
      <rPr>
        <sz val="11"/>
        <color rgb="FFFF0000"/>
        <rFont val="Arial"/>
        <family val="2"/>
      </rPr>
      <t>memenuhi</t>
    </r>
    <r>
      <rPr>
        <sz val="11"/>
        <color theme="1"/>
        <rFont val="Arial"/>
        <family val="2"/>
      </rPr>
      <t xml:space="preserve"> standar mutu, keselamatan kerja, kesehatan, kenyamanan, dan keamanan</t>
    </r>
  </si>
  <si>
    <r>
      <rPr>
        <sz val="11"/>
        <color rgb="FFFF0000"/>
        <rFont val="Arial"/>
        <family val="2"/>
      </rPr>
      <t>Tersedia</t>
    </r>
    <r>
      <rPr>
        <sz val="11"/>
        <color theme="1"/>
        <rFont val="Arial"/>
        <family val="2"/>
      </rPr>
      <t xml:space="preserve"> Sistem TIK (Teknologi Informasi dan Komunikasi) PkM</t>
    </r>
  </si>
  <si>
    <r>
      <rPr>
        <sz val="11"/>
        <color rgb="FFFF0000"/>
        <rFont val="Arial"/>
        <family val="2"/>
      </rPr>
      <t>Tersedia</t>
    </r>
    <r>
      <rPr>
        <sz val="11"/>
        <color theme="1"/>
        <rFont val="Arial"/>
        <family val="2"/>
      </rPr>
      <t xml:space="preserve"> Renstra PKM Unidayan</t>
    </r>
  </si>
  <si>
    <r>
      <rPr>
        <sz val="11"/>
        <color rgb="FFFF0000"/>
        <rFont val="Arial"/>
        <family val="2"/>
      </rPr>
      <t>Tersedia</t>
    </r>
    <r>
      <rPr>
        <sz val="11"/>
        <color theme="1"/>
        <rFont val="Arial"/>
        <family val="2"/>
      </rPr>
      <t xml:space="preserve"> Panduan Hibah PKM Unidayan</t>
    </r>
  </si>
  <si>
    <r>
      <rPr>
        <sz val="11"/>
        <color rgb="FFFF0000"/>
        <rFont val="Arial"/>
        <family val="2"/>
      </rPr>
      <t>Tersedia</t>
    </r>
    <r>
      <rPr>
        <sz val="11"/>
        <color theme="1"/>
        <rFont val="Arial"/>
        <family val="2"/>
      </rPr>
      <t xml:space="preserve"> Rekap Data dan Bukti Kerjasama PKM </t>
    </r>
  </si>
  <si>
    <r>
      <rPr>
        <sz val="11"/>
        <color rgb="FFFF0000"/>
        <rFont val="Arial"/>
        <family val="2"/>
      </rPr>
      <t>Tersedia</t>
    </r>
    <r>
      <rPr>
        <sz val="11"/>
        <color theme="1"/>
        <rFont val="Arial"/>
        <family val="2"/>
      </rPr>
      <t xml:space="preserve"> Rekap Data Sarana dan Prasarana PKM Unidayan</t>
    </r>
  </si>
  <si>
    <r>
      <rPr>
        <sz val="11"/>
        <color rgb="FFFF0000"/>
        <rFont val="Arial"/>
        <family val="2"/>
      </rPr>
      <t>Tersedia</t>
    </r>
    <r>
      <rPr>
        <sz val="11"/>
        <color theme="1"/>
        <rFont val="Arial"/>
        <family val="2"/>
      </rPr>
      <t xml:space="preserve"> Panduan Pelaksana PKM Unidayan</t>
    </r>
  </si>
  <si>
    <r>
      <t xml:space="preserve">Peningkatan mutu pengelolaan lembaga atau fungsi PKM dalam menjalankan program PKM secara berkelanjutan, </t>
    </r>
    <r>
      <rPr>
        <sz val="11"/>
        <color rgb="FFFF0000"/>
        <rFont val="Arial"/>
        <family val="2"/>
      </rPr>
      <t>(tidak terlaksana)</t>
    </r>
    <r>
      <rPr>
        <sz val="11"/>
        <color theme="1"/>
        <rFont val="Arial"/>
        <family val="2"/>
      </rPr>
      <t>.</t>
    </r>
  </si>
  <si>
    <r>
      <t xml:space="preserve">Rekap dan Input data kegiatan PKM dosen dan mahasiswa pada PDDIKTI, </t>
    </r>
    <r>
      <rPr>
        <sz val="11"/>
        <color rgb="FFFF0000"/>
        <rFont val="Arial"/>
        <family val="2"/>
      </rPr>
      <t>(terlaksana)</t>
    </r>
    <r>
      <rPr>
        <sz val="11"/>
        <color theme="1"/>
        <rFont val="Arial"/>
        <family val="2"/>
      </rPr>
      <t>.</t>
    </r>
  </si>
  <si>
    <r>
      <rPr>
        <sz val="11"/>
        <color rgb="FFFF0000"/>
        <rFont val="Arial"/>
        <family val="2"/>
      </rPr>
      <t>Tidak tersedia</t>
    </r>
    <r>
      <rPr>
        <sz val="11"/>
        <color theme="1"/>
        <rFont val="Arial"/>
        <family val="2"/>
      </rPr>
      <t xml:space="preserve"> hasil monev pelaksanaan PKM</t>
    </r>
  </si>
  <si>
    <r>
      <t xml:space="preserve">Rata-rata dana PkM dosen/ tahun </t>
    </r>
    <r>
      <rPr>
        <b/>
        <sz val="11"/>
        <color rgb="FFFF0000"/>
        <rFont val="Arial"/>
        <family val="2"/>
      </rPr>
      <t xml:space="preserve">DPkMD = 17,9 jt/tahun </t>
    </r>
  </si>
  <si>
    <r>
      <t xml:space="preserve">Rata-rata dana PkM dosen/ tahun </t>
    </r>
    <r>
      <rPr>
        <b/>
        <sz val="11"/>
        <color rgb="FFFF0000"/>
        <rFont val="Arial"/>
        <family val="2"/>
      </rPr>
      <t xml:space="preserve">DPkMD = 15,9 jt/tahun </t>
    </r>
  </si>
  <si>
    <r>
      <rPr>
        <sz val="11"/>
        <color rgb="FFFF0000"/>
        <rFont val="Arial"/>
        <family val="2"/>
      </rPr>
      <t>Tersedia</t>
    </r>
    <r>
      <rPr>
        <sz val="11"/>
        <color rgb="FF000000"/>
        <rFont val="Arial"/>
        <family val="2"/>
      </rPr>
      <t xml:space="preserve"> dokumen formal tata pamong dan tata kelola serta bukti yang sahih dari implementasinya</t>
    </r>
  </si>
  <si>
    <r>
      <t xml:space="preserve">UPPS </t>
    </r>
    <r>
      <rPr>
        <sz val="11"/>
        <color rgb="FFFF0000"/>
        <rFont val="Arial"/>
        <family val="2"/>
      </rPr>
      <t xml:space="preserve">memiliki </t>
    </r>
    <r>
      <rPr>
        <sz val="11"/>
        <color rgb="FF000000"/>
        <rFont val="Arial"/>
        <family val="2"/>
      </rPr>
      <t>dokumen formal struktur organisasi dan tata kerja yang dilengkapi tugas dan fungsinya, serta telah berjalan secara konsisten dan menjamin tata pamong yang baik serta berjalan efektif dan efisien</t>
    </r>
  </si>
  <si>
    <r>
      <rPr>
        <sz val="11"/>
        <color rgb="FFFF0000"/>
        <rFont val="Arial"/>
        <family val="2"/>
      </rPr>
      <t>Tersedia</t>
    </r>
    <r>
      <rPr>
        <sz val="11"/>
        <color rgb="FF000000"/>
        <rFont val="Arial"/>
        <family val="2"/>
      </rPr>
      <t xml:space="preserve"> dokumen praktek baik (best practices) dalam menerapkan tata pamong yang memenuhi 5 kaidah good governance untuk menjamin penyelenggaraan program studi yang bermutu.</t>
    </r>
  </si>
  <si>
    <r>
      <rPr>
        <sz val="11"/>
        <color rgb="FFFF0000"/>
        <rFont val="Arial"/>
        <family val="2"/>
      </rPr>
      <t xml:space="preserve">Tersedia </t>
    </r>
    <r>
      <rPr>
        <sz val="11"/>
        <color rgb="FF000000"/>
        <rFont val="Arial"/>
        <family val="2"/>
      </rPr>
      <t>dokumen formal dan bukti keberfungsian sistem pengelolaan fungsional dan operasional</t>
    </r>
  </si>
  <si>
    <r>
      <rPr>
        <sz val="11"/>
        <color rgb="FFFF0000"/>
        <rFont val="Arial"/>
        <family val="2"/>
      </rPr>
      <t>Tersedia</t>
    </r>
    <r>
      <rPr>
        <sz val="11"/>
        <color theme="1"/>
        <rFont val="Arial"/>
        <family val="2"/>
      </rPr>
      <t xml:space="preserve"> Dokumen legal pembentukan unsur pelaksana penjaminan mutu</t>
    </r>
  </si>
  <si>
    <r>
      <rPr>
        <sz val="11"/>
        <color rgb="FFFF0000"/>
        <rFont val="Arial"/>
        <family val="2"/>
      </rPr>
      <t>Tersedia</t>
    </r>
    <r>
      <rPr>
        <sz val="11"/>
        <color theme="1"/>
        <rFont val="Arial"/>
        <family val="2"/>
      </rPr>
      <t xml:space="preserve"> dokumen mutu: kebijakan SPMI, manual SPMI, standar SPMI, dan formulir SPMI.</t>
    </r>
  </si>
  <si>
    <r>
      <rPr>
        <sz val="11"/>
        <color rgb="FFFF0000"/>
        <rFont val="Arial"/>
        <family val="2"/>
      </rPr>
      <t>Terlaksananya</t>
    </r>
    <r>
      <rPr>
        <sz val="11"/>
        <color theme="1"/>
        <rFont val="Arial"/>
        <family val="2"/>
      </rPr>
      <t xml:space="preserve"> siklus penjaminan mutu (siklus PPEPP)</t>
    </r>
  </si>
  <si>
    <r>
      <rPr>
        <sz val="11"/>
        <color rgb="FFFF0000"/>
        <rFont val="Arial"/>
        <family val="2"/>
      </rPr>
      <t>Tersedia</t>
    </r>
    <r>
      <rPr>
        <sz val="11"/>
        <color theme="1"/>
        <rFont val="Arial"/>
        <family val="2"/>
      </rPr>
      <t xml:space="preserve"> bukti sahih efektivitas pelaksanaan penjaminan mutu.</t>
    </r>
  </si>
  <si>
    <r>
      <t xml:space="preserve">UPPS menetapkan Indikator kinerja Tambahan pada setiap kriteria, dan telah diukur, dimonitor,dikaji, dan dianalisis untuk perbaikan berkelanjutan </t>
    </r>
    <r>
      <rPr>
        <sz val="11"/>
        <color rgb="FFFF0000"/>
        <rFont val="Arial"/>
        <family val="2"/>
      </rPr>
      <t>(terlaksana)</t>
    </r>
  </si>
  <si>
    <r>
      <t xml:space="preserve">Analisis pencapaian kinerja UPPS di tiap kriteria memenuhi 2 aspek, dilaksanakan setiap tahun dan hasilnya dipublikasikan kepada para pemangku kepentingan </t>
    </r>
    <r>
      <rPr>
        <sz val="11"/>
        <color rgb="FFFF0000"/>
        <rFont val="Arial"/>
        <family val="2"/>
      </rPr>
      <t>(terlaksana)</t>
    </r>
  </si>
  <si>
    <r>
      <t xml:space="preserve">UPPS melakukan pengukuran kepuasan layanan manajemen terhadap seluruh pemangku kepentingan dan memenuhi aspek 1 sd 6 </t>
    </r>
    <r>
      <rPr>
        <sz val="11"/>
        <color rgb="FFFF0000"/>
        <rFont val="Arial"/>
        <family val="2"/>
      </rPr>
      <t>(terlaksana)</t>
    </r>
  </si>
  <si>
    <t>UPPS memiliki bukti yang sahih terkait kerjasama yang ada telah memenuhi 3 aspek</t>
  </si>
  <si>
    <t>Kerjasama Nasional = 9</t>
  </si>
  <si>
    <t>Kerjasama wilayah/lokal = 5</t>
  </si>
  <si>
    <t>Kerjasama wilayah/lokal = 3</t>
  </si>
  <si>
    <r>
      <t xml:space="preserve">Jumlah mahasiswa asing </t>
    </r>
    <r>
      <rPr>
        <b/>
        <sz val="11"/>
        <color rgb="FF000000"/>
        <rFont val="Arial"/>
        <family val="2"/>
      </rPr>
      <t>≥</t>
    </r>
    <r>
      <rPr>
        <sz val="11"/>
        <color rgb="FF000000"/>
        <rFont val="Arial"/>
        <family val="2"/>
      </rPr>
      <t xml:space="preserve"> 1 orang</t>
    </r>
  </si>
  <si>
    <r>
      <rPr>
        <sz val="9"/>
        <rFont val="Arial"/>
        <family val="2"/>
      </rPr>
      <t xml:space="preserve">Terdapat </t>
    </r>
    <r>
      <rPr>
        <sz val="9"/>
        <color theme="1"/>
        <rFont val="Arial"/>
        <family val="2"/>
      </rPr>
      <t xml:space="preserve">bukti sahih tentang dipenuhinya 5 prinsip penilaian yang dilakukan secara terintegrasi dan dilengkapi dengan rubrik/portofolio penilaian </t>
    </r>
    <r>
      <rPr>
        <sz val="9"/>
        <color rgb="FFFF0000"/>
        <rFont val="Arial"/>
        <family val="2"/>
      </rPr>
      <t>70 %</t>
    </r>
    <r>
      <rPr>
        <sz val="9"/>
        <color theme="1"/>
        <rFont val="Arial"/>
        <family val="2"/>
      </rPr>
      <t xml:space="preserve"> jumlah mata kuliah</t>
    </r>
  </si>
  <si>
    <r>
      <rPr>
        <sz val="9"/>
        <rFont val="Arial"/>
        <family val="2"/>
      </rPr>
      <t xml:space="preserve">Terdapat </t>
    </r>
    <r>
      <rPr>
        <sz val="9"/>
        <color theme="1"/>
        <rFont val="Arial"/>
        <family val="2"/>
      </rPr>
      <t>bukti sahih tentang dipenuhinya 5 prinsip penilaian yang dilakukan secara terintegrasi dan dilengkapi dengan rubrik/portofolio penilaian 70</t>
    </r>
    <r>
      <rPr>
        <sz val="9"/>
        <color rgb="FFFF0000"/>
        <rFont val="Arial"/>
        <family val="2"/>
      </rPr>
      <t xml:space="preserve"> %</t>
    </r>
    <r>
      <rPr>
        <sz val="9"/>
        <color theme="1"/>
        <rFont val="Arial"/>
        <family val="2"/>
      </rPr>
      <t xml:space="preserve"> jumlah mata kuliah</t>
    </r>
  </si>
  <si>
    <r>
      <t xml:space="preserve">Terdapat bukti sahih yang menunjukkan kesesuaian teknik dan instrumen penilaian terhadap capaian pembelajaran </t>
    </r>
    <r>
      <rPr>
        <sz val="9"/>
        <color rgb="FFFF0000"/>
        <rFont val="Arial"/>
        <family val="2"/>
      </rPr>
      <t xml:space="preserve">75 % </t>
    </r>
    <r>
      <rPr>
        <sz val="9"/>
        <color theme="1"/>
        <rFont val="Arial"/>
        <family val="2"/>
      </rPr>
      <t>dari jumlah matakuliah.</t>
    </r>
  </si>
  <si>
    <r>
      <t xml:space="preserve">Terdapat bukti sahih pelaksanaan penilaian yang mencakup </t>
    </r>
    <r>
      <rPr>
        <sz val="9"/>
        <color rgb="FFFF0000"/>
        <rFont val="Arial"/>
        <family val="2"/>
      </rPr>
      <t>7</t>
    </r>
    <r>
      <rPr>
        <sz val="9"/>
        <color theme="1"/>
        <rFont val="Arial"/>
        <family val="2"/>
      </rPr>
      <t xml:space="preserve"> unsur</t>
    </r>
  </si>
  <si>
    <r>
      <t>SK Rektor tentang Pedoman Rekrutmen, Penempatan, Pembinaan, Pengembangan, Kode Etik Serta Pemberhentian Dosen (</t>
    </r>
    <r>
      <rPr>
        <sz val="9"/>
        <color rgb="FFFF0000"/>
        <rFont val="Arial"/>
        <family val="2"/>
      </rPr>
      <t>Tersedia</t>
    </r>
    <r>
      <rPr>
        <sz val="9"/>
        <color theme="1"/>
        <rFont val="Arial"/>
        <family val="2"/>
      </rPr>
      <t>)</t>
    </r>
  </si>
  <si>
    <r>
      <t xml:space="preserve">Jumlah dosen tetap yang ditugaskan sebagai pengampu mata kuliah dengan bidang keahlian yang sesuai dengan kompetensi inti program studi yang diakreditasi (NDTPS ≥ 12) </t>
    </r>
    <r>
      <rPr>
        <b/>
        <sz val="9"/>
        <color theme="1"/>
        <rFont val="Arial"/>
        <family val="2"/>
      </rPr>
      <t>(SKOR 4)</t>
    </r>
  </si>
  <si>
    <r>
      <t xml:space="preserve">Jumlah dosen tetap yang ditugaskan sebagai pengampu mata kuliah dengan bidang keahlian yang sesuai dengan kompetensi inti program studi yang diakreditasi </t>
    </r>
    <r>
      <rPr>
        <b/>
        <sz val="9"/>
        <color rgb="FFFF0000"/>
        <rFont val="Arial"/>
        <family val="2"/>
      </rPr>
      <t>(NDTPS =</t>
    </r>
    <r>
      <rPr>
        <b/>
        <sz val="9"/>
        <color theme="1"/>
        <rFont val="Arial"/>
        <family val="2"/>
      </rPr>
      <t xml:space="preserve"> ……..</t>
    </r>
    <r>
      <rPr>
        <b/>
        <sz val="9"/>
        <color rgb="FFFF0000"/>
        <rFont val="Arial"/>
        <family val="2"/>
      </rPr>
      <t xml:space="preserve">) </t>
    </r>
  </si>
  <si>
    <r>
      <t xml:space="preserve">Jumlah DTPS yang berpendidikan tertinggi Doktor/Doktor Terapan/Subspesialis </t>
    </r>
    <r>
      <rPr>
        <b/>
        <sz val="9"/>
        <color theme="1"/>
        <rFont val="Arial"/>
        <family val="2"/>
      </rPr>
      <t>(PDS3 ≥ 25%) (SKOR 3).</t>
    </r>
  </si>
  <si>
    <r>
      <t xml:space="preserve">Jumlah DTPS yang berpendidikan tertinggi Doktor/Doktor Terapan/ Subspesialis </t>
    </r>
    <r>
      <rPr>
        <b/>
        <sz val="9"/>
        <color rgb="FFFF0000"/>
        <rFont val="Arial"/>
        <family val="2"/>
      </rPr>
      <t>(PDS3 = ……….)</t>
    </r>
  </si>
  <si>
    <r>
      <t>PGBLKL = ((NDGB + NDLK + NDL) / NDTPS) x 100%; (</t>
    </r>
    <r>
      <rPr>
        <sz val="9"/>
        <color theme="1"/>
        <rFont val="Arial"/>
        <family val="2"/>
      </rPr>
      <t xml:space="preserve">PGBLKL ≥35%, </t>
    </r>
    <r>
      <rPr>
        <b/>
        <sz val="9"/>
        <color theme="1"/>
        <rFont val="Arial"/>
        <family val="2"/>
      </rPr>
      <t>SKOR 3)</t>
    </r>
  </si>
  <si>
    <r>
      <t xml:space="preserve">15 ≤ RMD ≤ 25  (Kelompok Sains Teknologi) </t>
    </r>
    <r>
      <rPr>
        <b/>
        <sz val="9"/>
        <color theme="1"/>
        <rFont val="Arial"/>
        <family val="2"/>
      </rPr>
      <t>(SKOR 4)</t>
    </r>
  </si>
  <si>
    <r>
      <t>25 ≤ RMD ≤ 35 (Kelompok Sosial Humaniora)</t>
    </r>
    <r>
      <rPr>
        <b/>
        <sz val="9"/>
        <color theme="1"/>
        <rFont val="Arial"/>
        <family val="2"/>
      </rPr>
      <t xml:space="preserve"> (SKOR 4)</t>
    </r>
  </si>
  <si>
    <r>
      <t xml:space="preserve">Rata-rata jumlah bimbingan sebagai pembimbing utama di seluruh program/ semester </t>
    </r>
    <r>
      <rPr>
        <b/>
        <sz val="9"/>
        <color theme="1"/>
        <rFont val="Arial"/>
        <family val="2"/>
      </rPr>
      <t>(RDPU ≤ 6, SKOR 4)</t>
    </r>
  </si>
  <si>
    <r>
      <t xml:space="preserve">Rata-rata penelitian/dosen/ tahun selama 3 tahun, RN = 0,3 </t>
    </r>
    <r>
      <rPr>
        <b/>
        <sz val="9"/>
        <color theme="1"/>
        <rFont val="Arial"/>
        <family val="2"/>
      </rPr>
      <t>(SKOR 3)</t>
    </r>
  </si>
  <si>
    <r>
      <t xml:space="preserve">Rata-rata penelitian/dosen/tahun </t>
    </r>
    <r>
      <rPr>
        <b/>
        <sz val="9"/>
        <color rgb="FFFF0000"/>
        <rFont val="Arial"/>
        <family val="2"/>
      </rPr>
      <t>RN = ……….</t>
    </r>
    <r>
      <rPr>
        <sz val="9"/>
        <color rgb="FFFF0000"/>
        <rFont val="Arial"/>
        <family val="2"/>
      </rPr>
      <t xml:space="preserve"> penelitian/dosen/ tahun, biaya di luar PT); Tersedia ………... Penelitian dibiayai oleh PT/mandiri dan ………... penelitian yang dibiayai diluar PT (3 tahun); </t>
    </r>
    <r>
      <rPr>
        <b/>
        <sz val="9"/>
        <color rgb="FFFF0000"/>
        <rFont val="Arial"/>
        <family val="2"/>
      </rPr>
      <t>(SKOR = …………..)</t>
    </r>
  </si>
  <si>
    <r>
      <t xml:space="preserve">Rata-rata penelitian/dosen/tahun </t>
    </r>
    <r>
      <rPr>
        <b/>
        <sz val="9"/>
        <color rgb="FFFF0000"/>
        <rFont val="Arial"/>
        <family val="2"/>
      </rPr>
      <t xml:space="preserve">RN = </t>
    </r>
    <r>
      <rPr>
        <sz val="9"/>
        <color rgb="FFFF0000"/>
        <rFont val="Arial"/>
        <family val="2"/>
      </rPr>
      <t xml:space="preserve"> 0.3 penelitian/dosen/ tahun, biaya di luar PT); Tersedia 15 Penelitian dibiayai oleh PT/mandiri dan 7 penelitian yang dibiayai diluar PT (3 tahun); </t>
    </r>
    <r>
      <rPr>
        <b/>
        <sz val="9"/>
        <color rgb="FFFF0000"/>
        <rFont val="Arial"/>
        <family val="2"/>
      </rPr>
      <t>(SKOR = 3)</t>
    </r>
  </si>
  <si>
    <r>
      <t xml:space="preserve">Rata-rata PkM/dosen/ tahun selama 3 tahun, RN = 0,3 </t>
    </r>
    <r>
      <rPr>
        <b/>
        <sz val="9"/>
        <color theme="1"/>
        <rFont val="Arial"/>
        <family val="2"/>
      </rPr>
      <t>(SKOR 3)</t>
    </r>
  </si>
  <si>
    <r>
      <t xml:space="preserve">Rata-rata publikasi/dosen/tahun, RN = 1 </t>
    </r>
    <r>
      <rPr>
        <b/>
        <sz val="9"/>
        <color theme="1"/>
        <rFont val="Arial"/>
        <family val="2"/>
      </rPr>
      <t>(SKOR 3); RN = (NA2 + NA3 + NB2 + NC2) / NDTPS</t>
    </r>
  </si>
  <si>
    <r>
      <t xml:space="preserve">Rata-rata publikasi/dosen/tahun, </t>
    </r>
    <r>
      <rPr>
        <b/>
        <sz val="9"/>
        <color rgb="FFFF0000"/>
        <rFont val="Arial"/>
        <family val="2"/>
      </rPr>
      <t>RN = ……………. (NA2 = ………... Artikel Jurnal Nasional tidak terakreditasi, …………. artikel Jurnal Nasional Terakreditasi, …………….. Artikel Jurnal Internasional/Internasional bereputasi; NDTPS = ………….) (SKOR = ……………...)</t>
    </r>
  </si>
  <si>
    <r>
      <t xml:space="preserve">Rata-rata publikasi/dosen/tahun, </t>
    </r>
    <r>
      <rPr>
        <b/>
        <sz val="9"/>
        <color rgb="FFFF0000"/>
        <rFont val="Arial"/>
        <family val="2"/>
      </rPr>
      <t>RI = 0,5 (NA2 = 15 Artikel Jurnal Nasional tidak terakreditasi, 9 artikel Jurnal Nasional Terakreditasi, 12 Artikel Jurnal Internasional/Internasional bereputasi; NDTPS = 8) (SKOR = 4)</t>
    </r>
  </si>
  <si>
    <r>
      <t xml:space="preserve">RS = ………... </t>
    </r>
    <r>
      <rPr>
        <sz val="9"/>
        <color rgb="FFFF0000"/>
        <rFont val="Arial"/>
        <family val="2"/>
      </rPr>
      <t>(………….. Artikel; NDTPS = ………...)</t>
    </r>
    <r>
      <rPr>
        <b/>
        <sz val="9"/>
        <color rgb="FFFF0000"/>
        <rFont val="Arial"/>
        <family val="2"/>
      </rPr>
      <t xml:space="preserve"> (SKOR = ………...)</t>
    </r>
  </si>
  <si>
    <r>
      <t xml:space="preserve">RS = 0,8 </t>
    </r>
    <r>
      <rPr>
        <sz val="9"/>
        <color rgb="FFFF0000"/>
        <rFont val="Arial"/>
        <family val="2"/>
      </rPr>
      <t>(19 Artikel; NDTPS = 8)</t>
    </r>
    <r>
      <rPr>
        <b/>
        <sz val="9"/>
        <color rgb="FFFF0000"/>
        <rFont val="Arial"/>
        <family val="2"/>
      </rPr>
      <t xml:space="preserve"> (SKOR = 4)</t>
    </r>
  </si>
  <si>
    <r>
      <rPr>
        <b/>
        <sz val="9"/>
        <color rgb="FFFF0000"/>
        <rFont val="Arial"/>
        <family val="2"/>
      </rPr>
      <t>RPL = …………..</t>
    </r>
    <r>
      <rPr>
        <sz val="9"/>
        <color rgb="FFFF0000"/>
        <rFont val="Arial"/>
        <family val="2"/>
      </rPr>
      <t xml:space="preserve"> (………... Buah Buku referensi/Book Chapter) </t>
    </r>
    <r>
      <rPr>
        <b/>
        <sz val="9"/>
        <color rgb="FFFF0000"/>
        <rFont val="Arial"/>
        <family val="2"/>
      </rPr>
      <t>(SKOR = ……………..)</t>
    </r>
  </si>
  <si>
    <r>
      <t xml:space="preserve">UPPS merencanakan dan mengembangkan DTPS mengikuti rencana pengembangan SDM di perguruan tinggi (Renstra PT dan Renstra prodi) secara konsisten </t>
    </r>
    <r>
      <rPr>
        <b/>
        <sz val="9"/>
        <color theme="1"/>
        <rFont val="Arial"/>
        <family val="2"/>
      </rPr>
      <t>(SKOR 4)</t>
    </r>
    <r>
      <rPr>
        <sz val="9"/>
        <color theme="1"/>
        <rFont val="Arial"/>
        <family val="2"/>
      </rPr>
      <t>.</t>
    </r>
  </si>
  <si>
    <r>
      <t xml:space="preserve">UPPS merencanakan dan mengembangkan DTPS mengikuti rencana pengembangan SDM di perguruan tinggi (Renstra PT dan Renstra prodi) secara konsisten </t>
    </r>
    <r>
      <rPr>
        <sz val="9"/>
        <color rgb="FFFF0000"/>
        <rFont val="Arial"/>
        <family val="2"/>
      </rPr>
      <t>(…………. orang Dosen,  Nama Dosen :…………..)</t>
    </r>
    <r>
      <rPr>
        <sz val="9"/>
        <color theme="1"/>
        <rFont val="Arial"/>
        <family val="2"/>
      </rPr>
      <t xml:space="preserve"> </t>
    </r>
  </si>
  <si>
    <r>
      <t xml:space="preserve">UPPS memiliki tenaga kependidikan yang memenuhi tingkat kecukupan dan kualifikasi berdasarkan kebutuhan layanan program studi dan mendukung pelaksanaan akademik, fungsi unit pengelola, serta pengembangan program studi </t>
    </r>
    <r>
      <rPr>
        <b/>
        <sz val="9"/>
        <color theme="1"/>
        <rFont val="Arial"/>
        <family val="2"/>
      </rPr>
      <t>(SKOR 4)</t>
    </r>
    <r>
      <rPr>
        <sz val="9"/>
        <color theme="1"/>
        <rFont val="Arial"/>
        <family val="2"/>
      </rPr>
      <t>.</t>
    </r>
  </si>
  <si>
    <r>
      <t xml:space="preserve">UPPS memiliki tenaga kependidikan sebanyak </t>
    </r>
    <r>
      <rPr>
        <sz val="9"/>
        <color rgb="FFFF0000"/>
        <rFont val="Arial"/>
        <family val="2"/>
      </rPr>
      <t>............ orang</t>
    </r>
    <r>
      <rPr>
        <sz val="9"/>
        <color theme="1"/>
        <rFont val="Arial"/>
        <family val="2"/>
      </rPr>
      <t xml:space="preserve"> yang memenuhi tingkat kecukupan dan kualifikasi berdasarkan kebutuhan layanan program studi dan mendukung pelaksanaan akademik, fungsi unit pengelola, serta pengembangan program studi.</t>
    </r>
  </si>
  <si>
    <r>
      <t xml:space="preserve">UPPS memiliki tenaga kependidikan sebanyak </t>
    </r>
    <r>
      <rPr>
        <sz val="9"/>
        <color rgb="FFFF0000"/>
        <rFont val="Arial"/>
        <family val="2"/>
      </rPr>
      <t>2 orang</t>
    </r>
    <r>
      <rPr>
        <sz val="9"/>
        <color theme="1"/>
        <rFont val="Arial"/>
        <family val="2"/>
      </rPr>
      <t xml:space="preserve"> yang memenuhi tingkat kecukupan dan kualifikasi berdasarkan kebutuhan layanan program studi dan mendukung pelaksanaan akademik, fungsi unit pengelola, serta pengembangan program studi.</t>
    </r>
  </si>
  <si>
    <r>
      <t xml:space="preserve">UPPS memiliki jumlah laboran yang cukup terhadap jumlah laboratorium yang digunakan program studi, kualifikasinya sesuai dengan laboratorium yang menjadi tanggungjawabnya, serta bersertifikat laboran atau bersertifikat kompetensi tertentu sesuai bidang tugasnya </t>
    </r>
    <r>
      <rPr>
        <b/>
        <sz val="9"/>
        <color theme="1"/>
        <rFont val="Arial"/>
        <family val="2"/>
      </rPr>
      <t>(SKOR 4)</t>
    </r>
    <r>
      <rPr>
        <sz val="9"/>
        <color theme="1"/>
        <rFont val="Arial"/>
        <family val="2"/>
      </rPr>
      <t>.</t>
    </r>
  </si>
  <si>
    <r>
      <t xml:space="preserve">UPPS memiliki jumlah laboran yang cukup terhadap jumlah laboratorium yang digunakan program studi, kualifikasinya sesuai dengan laboratorium yang menjadi tanggungjawabnya, dan bersertifikat laboran atau bersertifikat kompetensi tertentu sesuai bidang tugasnya. </t>
    </r>
    <r>
      <rPr>
        <sz val="9"/>
        <color rgb="FFFF0000"/>
        <rFont val="Arial"/>
        <family val="2"/>
      </rPr>
      <t>(Jumlah laboran = ......... orang)</t>
    </r>
  </si>
  <si>
    <r>
      <t xml:space="preserve">UPPS memiliki jumlah laboran yang cukup terhadap jumlah laboratorium yang digunakan program studi, kualifikasinya sesuai dengan laboratorium yang menjadi tanggungjawabnya, dan bersertifikat laboran atau bersertifikat kompetensi tertentu sesuai bidang tugasnya. </t>
    </r>
    <r>
      <rPr>
        <sz val="9"/>
        <color rgb="FFFF0000"/>
        <rFont val="Arial"/>
        <family val="2"/>
      </rPr>
      <t>(Jumlah laboran = 4 orang)</t>
    </r>
  </si>
  <si>
    <r>
      <t xml:space="preserve">Jumlah ruang kelas penunjang sesuai kebutuhan Program Studi = </t>
    </r>
    <r>
      <rPr>
        <sz val="9"/>
        <color rgb="FFFF0000"/>
        <rFont val="Arial"/>
        <family val="2"/>
      </rPr>
      <t>2 ruang kelas</t>
    </r>
  </si>
  <si>
    <r>
      <t>Jumlah laboratorium penunjang proses pembelajaran, penelitian dan PkM sesuai kebutuhan Program Studi =7</t>
    </r>
    <r>
      <rPr>
        <sz val="9"/>
        <color rgb="FFFF0000"/>
        <rFont val="Arial"/>
        <family val="2"/>
      </rPr>
      <t xml:space="preserve"> ruang laboratorium</t>
    </r>
  </si>
  <si>
    <r>
      <t xml:space="preserve">Jumlah laboratorium penunjang proses pembelajaran, penelitian dan PkM sesuai kebutuhan Program Studi = </t>
    </r>
    <r>
      <rPr>
        <sz val="9"/>
        <color rgb="FFFF0000"/>
        <rFont val="Arial"/>
        <family val="2"/>
      </rPr>
      <t>7 ruang laboratorium</t>
    </r>
  </si>
  <si>
    <r>
      <t xml:space="preserve">Rasio luas ruang kelas untuk tiap mahasiswa </t>
    </r>
    <r>
      <rPr>
        <sz val="9"/>
        <color rgb="FFFF0000"/>
        <rFont val="Arial"/>
        <family val="2"/>
      </rPr>
      <t>0,92 m2 (setiap mahasiswa)</t>
    </r>
  </si>
  <si>
    <r>
      <t xml:space="preserve">Rasio luas ruang kelas untuk tiap mahasiswa </t>
    </r>
    <r>
      <rPr>
        <sz val="9"/>
        <color rgb="FFFF0000"/>
        <rFont val="Arial"/>
        <family val="2"/>
      </rPr>
      <t>1,23 m2 (setiap mahasiswa)</t>
    </r>
  </si>
  <si>
    <r>
      <t xml:space="preserve">Rasio luas ruang dosen untuk tiap dosen </t>
    </r>
    <r>
      <rPr>
        <sz val="9"/>
        <color rgb="FFFF0000"/>
        <rFont val="Arial"/>
        <family val="2"/>
      </rPr>
      <t xml:space="preserve">5,25 m2 (setiap dosen) </t>
    </r>
  </si>
  <si>
    <r>
      <t xml:space="preserve">Rasio luas ruang administrasi dan kantor untuk setiap orang </t>
    </r>
    <r>
      <rPr>
        <sz val="9"/>
        <color rgb="FFFF0000"/>
        <rFont val="Arial"/>
        <family val="2"/>
      </rPr>
      <t>4 m2 (setiap orang)</t>
    </r>
    <r>
      <rPr>
        <sz val="9"/>
        <color theme="1"/>
        <rFont val="Arial"/>
        <family val="2"/>
      </rPr>
      <t xml:space="preserve"> </t>
    </r>
  </si>
  <si>
    <r>
      <t xml:space="preserve">Jumlah prasarana penunjang dan unit bisnis sesuai kebutuhan Program Studi = </t>
    </r>
    <r>
      <rPr>
        <sz val="9"/>
        <color rgb="FFFF0000"/>
        <rFont val="Arial"/>
        <family val="2"/>
      </rPr>
      <t>1 unit</t>
    </r>
  </si>
  <si>
    <r>
      <t xml:space="preserve">Jumlah ruang UKM sesuai kebutuhan Program Studi = </t>
    </r>
    <r>
      <rPr>
        <sz val="9"/>
        <color rgb="FFFF0000"/>
        <rFont val="Arial"/>
        <family val="2"/>
      </rPr>
      <t>0 ruang UKM/HMPS</t>
    </r>
  </si>
  <si>
    <t>Kerjasama Nasional ³ 6</t>
  </si>
  <si>
    <t>Kerjasama wilayah/lokal ³ 9</t>
  </si>
  <si>
    <r>
      <t xml:space="preserve">UPPS </t>
    </r>
    <r>
      <rPr>
        <sz val="9"/>
        <color rgb="FFFF0000"/>
        <rFont val="Arial"/>
        <family val="2"/>
      </rPr>
      <t>memiliki</t>
    </r>
    <r>
      <rPr>
        <sz val="9"/>
        <color theme="1"/>
        <rFont val="Arial"/>
        <family val="2"/>
      </rPr>
      <t xml:space="preserve"> bukti yang sahih terkait kerjasama yang ada telah memenuhi 3 aspek</t>
    </r>
  </si>
  <si>
    <r>
      <t xml:space="preserve">RK = ((a x N1) + (b x N2) + (c x N3)) / NDTPS (N1 = Jumlah kerjasama pendidikan, N2 = Jumlah kerjasama penelitian, N3 = Jumlah kerjasama PkM) .  Jumlah kerjasama pendidikan, penelitian dan PkM yang relevan dengan program studi </t>
    </r>
    <r>
      <rPr>
        <b/>
        <sz val="9"/>
        <color rgb="FF000000"/>
        <rFont val="Arial"/>
        <family val="2"/>
      </rPr>
      <t xml:space="preserve">(RK </t>
    </r>
    <r>
      <rPr>
        <b/>
        <sz val="9"/>
        <color theme="1"/>
        <rFont val="Arial"/>
        <family val="2"/>
      </rPr>
      <t>³ 4) (SKOR 4)</t>
    </r>
  </si>
  <si>
    <r>
      <t xml:space="preserve">Jumlah kerjasama pendidikan =  4 , penelitian = 5 dan PkM = 3 yang relevan dengan program studi </t>
    </r>
    <r>
      <rPr>
        <b/>
        <sz val="9"/>
        <color rgb="FFFF0000"/>
        <rFont val="Arial"/>
        <family val="2"/>
      </rPr>
      <t>(RK = 3,1) (SKOR 3,1)</t>
    </r>
  </si>
  <si>
    <r>
      <t xml:space="preserve">Selalu ada mahasiswa baru terdaftar pada TS-4 s.d. TS </t>
    </r>
    <r>
      <rPr>
        <sz val="11"/>
        <color rgb="FFFF0000"/>
        <rFont val="Arial"/>
        <family val="2"/>
      </rPr>
      <t>(terlaksana)</t>
    </r>
  </si>
  <si>
    <r>
      <rPr>
        <sz val="11"/>
        <color rgb="FFFF0000"/>
        <rFont val="Arial"/>
        <family val="2"/>
      </rPr>
      <t>Tersedia</t>
    </r>
    <r>
      <rPr>
        <sz val="11"/>
        <color rgb="FF000000"/>
        <rFont val="Arial"/>
        <family val="2"/>
      </rPr>
      <t xml:space="preserve"> bukti upaya untuk meningkatkan animo calon mahasiswa yang ditunjukkan dengan adanya tren peningkatan jumlah pendaftar secara signifikan (&gt; 10%) dalam 3 tahun terakhir.</t>
    </r>
  </si>
  <si>
    <t>Jumlah mahasiswa asing = 0 orang</t>
  </si>
  <si>
    <r>
      <rPr>
        <sz val="11"/>
        <color rgb="FFFF0000"/>
        <rFont val="Arial"/>
        <family val="2"/>
      </rPr>
      <t>Tersedia</t>
    </r>
    <r>
      <rPr>
        <sz val="11"/>
        <color theme="1"/>
        <rFont val="Arial"/>
        <family val="2"/>
      </rPr>
      <t xml:space="preserve"> layanan mencakup bidang penalaran, minat dan bakat, kesejahteraan (bimbingan dan konseling, layanan beasiswa, dan layanan kesehatan), dan bimbingan karir dan kewirausahaan, serta keprofesian</t>
    </r>
  </si>
  <si>
    <r>
      <t xml:space="preserve">Ada kemudahan akses </t>
    </r>
    <r>
      <rPr>
        <sz val="11"/>
        <color rgb="FFFF0000"/>
        <rFont val="Arial"/>
        <family val="2"/>
      </rPr>
      <t>(tidak terlaksana)</t>
    </r>
    <r>
      <rPr>
        <sz val="11"/>
        <color theme="1"/>
        <rFont val="Arial"/>
        <family val="2"/>
      </rPr>
      <t xml:space="preserve">
dan mutu layanan yang
baik untuk bidang penalaran, minat bakat mahasiswa dan semua jenis layanan kesehatan</t>
    </r>
  </si>
  <si>
    <r>
      <t xml:space="preserve">Jumlah mata kuliah yang dikembangkan berdasarkan hasil penelitian/PkM DTPS dalam 3 tahun terakhir </t>
    </r>
    <r>
      <rPr>
        <b/>
        <sz val="11"/>
        <color rgb="FFFF0000"/>
        <rFont val="Arial"/>
        <family val="2"/>
      </rPr>
      <t>(NMKI = 3</t>
    </r>
    <r>
      <rPr>
        <b/>
        <sz val="11"/>
        <color rgb="FF000000"/>
        <rFont val="Arial"/>
        <family val="2"/>
      </rPr>
      <t>)</t>
    </r>
  </si>
  <si>
    <r>
      <rPr>
        <sz val="11"/>
        <color rgb="FFFF0000"/>
        <rFont val="Arial"/>
        <family val="2"/>
      </rPr>
      <t xml:space="preserve">Tersedia </t>
    </r>
    <r>
      <rPr>
        <sz val="11"/>
        <color rgb="FF000000"/>
        <rFont val="Arial"/>
        <family val="2"/>
      </rPr>
      <t>Model integrasi kegiatan penelitian dan PkM</t>
    </r>
  </si>
  <si>
    <t>Sebanyak ………. kegiatan ilmiah yang terjadwal dilaksanakan setiap ………….. Bulan (Tidak terlaksana)</t>
  </si>
  <si>
    <r>
      <rPr>
        <sz val="11"/>
        <color rgb="FFFF0000"/>
        <rFont val="Arial"/>
        <family val="2"/>
      </rPr>
      <t>Tersedia</t>
    </r>
    <r>
      <rPr>
        <sz val="11"/>
        <color rgb="FF000000"/>
        <rFont val="Arial"/>
        <family val="2"/>
      </rPr>
      <t xml:space="preserve"> Sistem Informasi Manajemen Unidayan</t>
    </r>
  </si>
  <si>
    <r>
      <rPr>
        <sz val="11"/>
        <color rgb="FFFF0000"/>
        <rFont val="Arial"/>
        <family val="2"/>
      </rPr>
      <t>Tersedia</t>
    </r>
    <r>
      <rPr>
        <sz val="11"/>
        <color rgb="FF000000"/>
        <rFont val="Arial"/>
        <family val="2"/>
      </rPr>
      <t xml:space="preserve"> Panduan Penggunaan LMS Spada Unidayan untuk Dosen dan Mahasiswa</t>
    </r>
  </si>
  <si>
    <r>
      <rPr>
        <sz val="11"/>
        <color rgb="FFFF0000"/>
        <rFont val="Arial"/>
        <family val="2"/>
      </rPr>
      <t>Tersedia</t>
    </r>
    <r>
      <rPr>
        <sz val="11"/>
        <color rgb="FF000000"/>
        <rFont val="Arial"/>
        <family val="2"/>
      </rPr>
      <t xml:space="preserve"> Data Web service Unidayan</t>
    </r>
  </si>
  <si>
    <r>
      <rPr>
        <sz val="11"/>
        <color rgb="FFFF0000"/>
        <rFont val="Arial"/>
        <family val="2"/>
      </rPr>
      <t>Tersedia</t>
    </r>
    <r>
      <rPr>
        <sz val="11"/>
        <color rgb="FF000000"/>
        <rFont val="Arial"/>
        <family val="2"/>
      </rPr>
      <t xml:space="preserve"> bukti/pengakuan yang sahih bahwa pimpinan UPPS memiliki karakter kepemimpinan operasional, organisasi, dan public.</t>
    </r>
  </si>
  <si>
    <r>
      <rPr>
        <sz val="11"/>
        <color rgb="FFFF0000"/>
        <rFont val="Arial"/>
        <family val="2"/>
      </rPr>
      <t>Tersedia</t>
    </r>
    <r>
      <rPr>
        <sz val="11"/>
        <color rgb="FF000000"/>
        <rFont val="Arial"/>
        <family val="2"/>
      </rPr>
      <t xml:space="preserve"> bukti bahwa Pimpinan UPPS mampu : 1) melaksanakan 6 fungsi manajemen secara efektif dan efisien, 2)  mengantisipasi dan menyelesaikan masalah pada situasi yang tidak terduga, 3)  melakukan inovasi untuk menghasilkan nilai tambah </t>
    </r>
    <r>
      <rPr>
        <b/>
        <sz val="11"/>
        <color rgb="FF000000"/>
        <rFont val="Arial"/>
        <family val="2"/>
      </rPr>
      <t>(SKOR 4)</t>
    </r>
  </si>
  <si>
    <r>
      <t xml:space="preserve">Program Studi  melaksanakan Pembelajaran dalam Program Studi lain pada Perguruan Tinggi yang sama </t>
    </r>
    <r>
      <rPr>
        <sz val="11"/>
        <color rgb="FFFF0000"/>
        <rFont val="Arial"/>
        <family val="2"/>
      </rPr>
      <t>(tidak terlaksana)</t>
    </r>
  </si>
  <si>
    <r>
      <t xml:space="preserve">Program Studi melaksanakan Pembelajaran dalam Program Studi lain pada Perguruan Tinggi yang berbeda </t>
    </r>
    <r>
      <rPr>
        <sz val="11"/>
        <color rgb="FFFF0000"/>
        <rFont val="Arial"/>
        <family val="2"/>
      </rPr>
      <t>(tidak terlaksana)</t>
    </r>
  </si>
  <si>
    <r>
      <t xml:space="preserve">Program Studi melaksanakan Pembelajaran pada lembaga non-Perguruan Tinggi </t>
    </r>
    <r>
      <rPr>
        <sz val="11"/>
        <color rgb="FFFF0000"/>
        <rFont val="Arial"/>
        <family val="2"/>
      </rPr>
      <t>(terlaksana)</t>
    </r>
  </si>
  <si>
    <r>
      <t xml:space="preserve">Kerjasama antara Perguruan Tinggi atau lembaga lain yang terkait dan hasil kuliah diakui melalui mekanisme transfer sks </t>
    </r>
    <r>
      <rPr>
        <sz val="11"/>
        <color rgb="FFFF0000"/>
        <rFont val="Arial"/>
        <family val="2"/>
      </rPr>
      <t>(terlaksana)</t>
    </r>
  </si>
  <si>
    <r>
      <t>Program Studi melaksanakan Pembelajaran dalam Program Studi yang sama pada Perguruan Tinggi yang berbeda</t>
    </r>
    <r>
      <rPr>
        <sz val="11"/>
        <color rgb="FFFF0000"/>
        <rFont val="Arial"/>
        <family val="2"/>
      </rPr>
      <t xml:space="preserve"> (tidak terlaksana)</t>
    </r>
  </si>
  <si>
    <r>
      <t>Jumlah Mata kuliah menggunakan metode blended learning (termasuk di dalamnya e-learning) = 34</t>
    </r>
    <r>
      <rPr>
        <sz val="11"/>
        <color rgb="FFFF0000"/>
        <rFont val="Arial"/>
        <family val="2"/>
      </rPr>
      <t xml:space="preserve"> Mata Kuliah</t>
    </r>
  </si>
  <si>
    <r>
      <t xml:space="preserve">Jumlah Mata kuliah = </t>
    </r>
    <r>
      <rPr>
        <sz val="11"/>
        <color rgb="FFFF0000"/>
        <rFont val="Arial"/>
        <family val="2"/>
      </rPr>
      <t>56 Mata Kuliah</t>
    </r>
  </si>
  <si>
    <r>
      <t xml:space="preserve">Persentase Mata kuliah menggunakan metode blended learning (termasuk di dalamnya e-learning) = </t>
    </r>
    <r>
      <rPr>
        <sz val="11"/>
        <color rgb="FFFF0000"/>
        <rFont val="Arial"/>
        <family val="2"/>
      </rPr>
      <t>60,7 %</t>
    </r>
  </si>
  <si>
    <r>
      <t xml:space="preserve">Rata-rata dana operasional proses pembelajaran/ mahasiswa/ tahun (termasuk gaji dan upah, sarana, prasarana) </t>
    </r>
    <r>
      <rPr>
        <sz val="11"/>
        <color rgb="FFFF0000"/>
        <rFont val="Arial"/>
        <family val="2"/>
      </rPr>
      <t>(DOP =10,17 jt/tahun)</t>
    </r>
  </si>
  <si>
    <t>NA1 = 8; NM = 121</t>
  </si>
  <si>
    <t>NA1 = 8; NM = 91</t>
  </si>
  <si>
    <t>RL = 6,61 % (SKOR 0,3)</t>
  </si>
  <si>
    <t>RL = 8,79 % (SKOR 0,4)</t>
  </si>
  <si>
    <r>
      <t xml:space="preserve">Jumlah Modul pembelajaran berbasis blended learning di program studi = </t>
    </r>
    <r>
      <rPr>
        <sz val="11"/>
        <color rgb="FFFF0000"/>
        <rFont val="Arial"/>
        <family val="2"/>
      </rPr>
      <t>…….. Modul</t>
    </r>
  </si>
  <si>
    <r>
      <t xml:space="preserve">Jumlah Modul pembelajaran berbasis blended learning di program studi = </t>
    </r>
    <r>
      <rPr>
        <sz val="11"/>
        <color rgb="FFFF0000"/>
        <rFont val="Arial"/>
        <family val="2"/>
      </rPr>
      <t>……. Modul</t>
    </r>
  </si>
  <si>
    <r>
      <t>Persentase Modul pembelajaran berbasis blended learning di program studi = ……...</t>
    </r>
    <r>
      <rPr>
        <sz val="11"/>
        <color rgb="FFFF0000"/>
        <rFont val="Arial"/>
        <family val="2"/>
      </rPr>
      <t xml:space="preserve"> %</t>
    </r>
  </si>
  <si>
    <r>
      <t xml:space="preserve">Persentase Modul pembelajaran berbasis blended learning di program studi = </t>
    </r>
    <r>
      <rPr>
        <sz val="11"/>
        <color rgb="FFFF0000"/>
        <rFont val="Arial"/>
        <family val="2"/>
      </rPr>
      <t>…….. %</t>
    </r>
  </si>
  <si>
    <r>
      <t>Masa studi mahasiswa Program Studi  MS = 4</t>
    </r>
    <r>
      <rPr>
        <sz val="9"/>
        <color rgb="FFFF0000"/>
        <rFont val="Arial"/>
        <family val="2"/>
      </rPr>
      <t xml:space="preserve"> Tahun  (TS-3)</t>
    </r>
  </si>
  <si>
    <t>Jumlah Mahasiswa</t>
  </si>
  <si>
    <t>Prestasi Akademik Nasional</t>
  </si>
  <si>
    <t>Prestasi Non akademik Lokal/Wilayah</t>
  </si>
  <si>
    <t>RN</t>
  </si>
  <si>
    <t>RW</t>
  </si>
  <si>
    <t>b</t>
  </si>
  <si>
    <t>c</t>
  </si>
  <si>
    <t xml:space="preserve">SKOR </t>
  </si>
  <si>
    <t>No.</t>
  </si>
  <si>
    <t>Tahun Lulus</t>
  </si>
  <si>
    <t>Jumlah Lulusan</t>
  </si>
  <si>
    <t>Indeks Prestasi Kumulatif</t>
  </si>
  <si>
    <t>Min.</t>
  </si>
  <si>
    <t>Rata-rata</t>
  </si>
  <si>
    <t>Maks</t>
  </si>
  <si>
    <t>TS-2</t>
  </si>
  <si>
    <t>TS-1</t>
  </si>
  <si>
    <t>TS</t>
  </si>
  <si>
    <r>
      <t>Jumlah prestasi akademik mahasiswa PS di tingkat nasional = 3</t>
    </r>
    <r>
      <rPr>
        <sz val="9"/>
        <color rgb="FFFF0000"/>
        <rFont val="Arial"/>
        <family val="2"/>
      </rPr>
      <t xml:space="preserve"> Prestasi (RN =  1,1; SKOR 3,1)</t>
    </r>
  </si>
  <si>
    <r>
      <t>Jumlah prestasi akademik mahasiswa PS di tingkat nasional = 2</t>
    </r>
    <r>
      <rPr>
        <sz val="9"/>
        <color rgb="FFFF0000"/>
        <rFont val="Arial"/>
        <family val="2"/>
      </rPr>
      <t xml:space="preserve"> Prestasi (RN = 0,6; SKOR 2,6)</t>
    </r>
  </si>
  <si>
    <r>
      <t xml:space="preserve">Jumlah prestasi non-akademik propinsi/ wilayah/local = </t>
    </r>
    <r>
      <rPr>
        <sz val="9"/>
        <color rgb="FFFF0000"/>
        <rFont val="Arial"/>
        <family val="2"/>
      </rPr>
      <t>5 prestasi (RW = 1,4; SKOR 0,7)</t>
    </r>
  </si>
  <si>
    <r>
      <t xml:space="preserve">Jumlah prestasi non-akademik propinsi/ wilayah/local = </t>
    </r>
    <r>
      <rPr>
        <sz val="9"/>
        <color rgb="FFFF0000"/>
        <rFont val="Arial"/>
        <family val="2"/>
      </rPr>
      <t>5 prestasi (RW = 1,8; SKOR 0,9)</t>
    </r>
  </si>
  <si>
    <t>Lulus Tepat Waktu</t>
  </si>
  <si>
    <t>Jumlah mhs TS 3</t>
  </si>
  <si>
    <t>PTW</t>
  </si>
  <si>
    <t>SKOR</t>
  </si>
  <si>
    <r>
      <t xml:space="preserve">Persentase Jumlah mahasiswa PS yang lulus tepat waktu </t>
    </r>
    <r>
      <rPr>
        <sz val="9"/>
        <color rgb="FFFF0000"/>
        <rFont val="Arial"/>
        <family val="2"/>
      </rPr>
      <t>(PTwi = 22,2 %; TS-3) (Jumlah mhs 18; Lulus 4) SKOR 2,3</t>
    </r>
  </si>
  <si>
    <t>Dosen S3</t>
  </si>
  <si>
    <t>Jumlah Dosen</t>
  </si>
  <si>
    <t>PDS3</t>
  </si>
  <si>
    <t>RMD</t>
  </si>
  <si>
    <t>Pembimbing Utama</t>
  </si>
  <si>
    <t>RDPU</t>
  </si>
  <si>
    <r>
      <t xml:space="preserve">Jumlah dosen tetap yang ditugaskan sebagai pengampu mata kuliah dengan bidang keahlian yang sesuai dengan kompetensi inti program studi yang diakreditasi </t>
    </r>
    <r>
      <rPr>
        <b/>
        <sz val="9"/>
        <color rgb="FFFF0000"/>
        <rFont val="Arial"/>
        <family val="2"/>
      </rPr>
      <t>(NDTPS =</t>
    </r>
    <r>
      <rPr>
        <b/>
        <sz val="9"/>
        <color theme="1"/>
        <rFont val="Arial"/>
        <family val="2"/>
      </rPr>
      <t xml:space="preserve"> 21</t>
    </r>
    <r>
      <rPr>
        <b/>
        <sz val="9"/>
        <color rgb="FFFF0000"/>
        <rFont val="Arial"/>
        <family val="2"/>
      </rPr>
      <t xml:space="preserve">) </t>
    </r>
  </si>
  <si>
    <r>
      <t xml:space="preserve">Jumlah dosen tetap yang ditugaskan sebagai pengampu mata kuliah dengan bidang keahlian yang sesuai dengan kompetensi inti program studi yang diakreditasi </t>
    </r>
    <r>
      <rPr>
        <b/>
        <sz val="9"/>
        <color rgb="FFFF0000"/>
        <rFont val="Arial"/>
        <family val="2"/>
      </rPr>
      <t>(NDTPS =</t>
    </r>
    <r>
      <rPr>
        <b/>
        <sz val="9"/>
        <color theme="1"/>
        <rFont val="Arial"/>
        <family val="2"/>
      </rPr>
      <t xml:space="preserve"> </t>
    </r>
    <r>
      <rPr>
        <b/>
        <sz val="9"/>
        <color rgb="FFFF0000"/>
        <rFont val="Arial"/>
        <family val="2"/>
      </rPr>
      <t xml:space="preserve">18) </t>
    </r>
  </si>
  <si>
    <r>
      <t xml:space="preserve">Jumlah DTPS yang berpendidikan tertinggi Doktor/Doktor Terapan/ Subspesialis </t>
    </r>
    <r>
      <rPr>
        <b/>
        <sz val="9"/>
        <color rgb="FFFF0000"/>
        <rFont val="Arial"/>
        <family val="2"/>
      </rPr>
      <t>(Jumlah Dosen S3 = 7; PDS3 = 38,9 %)</t>
    </r>
  </si>
  <si>
    <r>
      <t xml:space="preserve">Jumlah DTPS yang berpendidikan tertinggi Doktor/Doktor Terapan/ Subspesialis </t>
    </r>
    <r>
      <rPr>
        <b/>
        <sz val="9"/>
        <color rgb="FFFF0000"/>
        <rFont val="Arial"/>
        <family val="2"/>
      </rPr>
      <t>(Jumlah Dosen S3 = 7; PDS3 = 33,3 %)</t>
    </r>
  </si>
  <si>
    <t xml:space="preserve">PGB = (NDGB / NDT) x 100% </t>
  </si>
  <si>
    <t xml:space="preserve">PGBLK = ((NDGB + NDLK) / NDT) x 100% </t>
  </si>
  <si>
    <t xml:space="preserve">PGBLKL = ((NDGB + NDLK + NDL) / NDT) x 100% </t>
  </si>
  <si>
    <t>NDGB = Jumlah dosen tetap Guru Besar</t>
  </si>
  <si>
    <t>NDLK = Jumlah dosen tetap Lektor Kepala</t>
  </si>
  <si>
    <t>NDL = Jumlah dosen tetap Lektor</t>
  </si>
  <si>
    <t>NDT = Jumlah dosen tetap saat TS</t>
  </si>
  <si>
    <t>PGBLKL = 81 %  (SKOR 4)</t>
  </si>
  <si>
    <t>PGBLKL = 94,4 %  (GBLKL = SKOR 4)</t>
  </si>
  <si>
    <t xml:space="preserve">Jumlah mahasiswa TS = 91; Jumlah Dosen Pengitung Rasio = 18; RMD = 6,5 </t>
  </si>
  <si>
    <t xml:space="preserve">Jumlah mahasiswa TS = 121; Jumlah Dosen Pengitung Rasio = 21; RMD = 7,1 </t>
  </si>
  <si>
    <t xml:space="preserve">PDTT = (NDTT / (NDTT + NDT)) x 100% </t>
  </si>
  <si>
    <t xml:space="preserve">NDTT = Jumlah dosen tidak tetap </t>
  </si>
  <si>
    <t>NDPR = Jumlah dosen penghitung rasio  saat TS</t>
  </si>
  <si>
    <t xml:space="preserve">Dosen Tidak Tetap = 5,6 % (1 orang) </t>
  </si>
  <si>
    <t>Rekognisi</t>
  </si>
  <si>
    <t>Nasional</t>
  </si>
  <si>
    <t xml:space="preserve">Wilayah </t>
  </si>
  <si>
    <t>RRD</t>
  </si>
  <si>
    <t>Dosen sesuai kompetensi</t>
  </si>
  <si>
    <t>Jumlah Rekognisi = 2; RRD = 0,04 (skor 2,2)</t>
  </si>
  <si>
    <t>Jumlah Rekognisi = 3; RRD = 0,13 (SKOR 2,5)</t>
  </si>
  <si>
    <t>Sumber Pembiayaan</t>
  </si>
  <si>
    <t>Jumlah Judul Penelitian</t>
  </si>
  <si>
    <t>Jumlah</t>
  </si>
  <si>
    <t>a) Perguruan tinggi
b) Mandiri</t>
  </si>
  <si>
    <t>Lembaga dalam negeri (diluar PT)</t>
  </si>
  <si>
    <t>Lembaga luar negeri</t>
  </si>
  <si>
    <t>a</t>
  </si>
  <si>
    <t>Jumlah Judul PkM</t>
  </si>
  <si>
    <t>Jenis Publikasi</t>
  </si>
  <si>
    <t xml:space="preserve">Jumlah Judul </t>
  </si>
  <si>
    <t>Jurnal penelitian tidak terakreditasi</t>
  </si>
  <si>
    <t>Jurnal penelitian nasional terakreditasi</t>
  </si>
  <si>
    <t>Jurnal penelitian internasional bereputasi</t>
  </si>
  <si>
    <t>NDTPS</t>
  </si>
  <si>
    <t>SITASI</t>
  </si>
  <si>
    <t>Jumlah Artikel</t>
  </si>
  <si>
    <t>RS</t>
  </si>
  <si>
    <t>Luaran Penelitian &amp; PKM</t>
  </si>
  <si>
    <t>Jumlah Luaran</t>
  </si>
  <si>
    <t>RLP</t>
  </si>
  <si>
    <r>
      <rPr>
        <b/>
        <sz val="9"/>
        <color rgb="FFFF0000"/>
        <rFont val="Arial"/>
        <family val="2"/>
      </rPr>
      <t>RLP = …………..</t>
    </r>
    <r>
      <rPr>
        <sz val="9"/>
        <color rgb="FFFF0000"/>
        <rFont val="Arial"/>
        <family val="2"/>
      </rPr>
      <t xml:space="preserve"> (………... Buah Buku referensi/Book Chapter/HKI) </t>
    </r>
    <r>
      <rPr>
        <b/>
        <sz val="9"/>
        <color rgb="FFFF0000"/>
        <rFont val="Arial"/>
        <family val="2"/>
      </rPr>
      <t>(SKOR = ……………..)</t>
    </r>
  </si>
  <si>
    <r>
      <rPr>
        <b/>
        <sz val="9"/>
        <color rgb="FFFF0000"/>
        <rFont val="Arial"/>
        <family val="2"/>
      </rPr>
      <t>RLP = 0,3</t>
    </r>
    <r>
      <rPr>
        <sz val="9"/>
        <color rgb="FFFF0000"/>
        <rFont val="Arial"/>
        <family val="2"/>
      </rPr>
      <t xml:space="preserve"> (3 Buah Buku referensi/Book Chapter; HKI=2;  </t>
    </r>
    <r>
      <rPr>
        <b/>
        <sz val="9"/>
        <color rgb="FFFF0000"/>
        <rFont val="Arial"/>
        <family val="2"/>
      </rPr>
      <t>(SKOR =2,6)</t>
    </r>
  </si>
  <si>
    <t>DOP</t>
  </si>
  <si>
    <t>Jumlah mhasiswa</t>
  </si>
  <si>
    <t>Operasional</t>
  </si>
  <si>
    <t>Rerata</t>
  </si>
  <si>
    <t>PPDM</t>
  </si>
  <si>
    <t>Jumlah Penelitian bersama mhs dosen</t>
  </si>
  <si>
    <t>Standar</t>
  </si>
  <si>
    <t>Jumlah Indikator Capaian</t>
  </si>
  <si>
    <t>Hasil Evaluasi</t>
  </si>
  <si>
    <t xml:space="preserve">Tercapai/ Melampaui (SKOR 3 or 4) </t>
  </si>
  <si>
    <t>Tercapai (SKOR 2)</t>
  </si>
  <si>
    <t>Kompetensi Lulusan</t>
  </si>
  <si>
    <t>Isi Pembelajaran</t>
  </si>
  <si>
    <t>Proses Pembelajaran</t>
  </si>
  <si>
    <t>Penilaian Pembelajaran</t>
  </si>
  <si>
    <t>Dosen dan Tenaga Kependidikan</t>
  </si>
  <si>
    <t>Sarana dan Prasarana</t>
  </si>
  <si>
    <t>Pengelolaan Pembelajaran</t>
  </si>
  <si>
    <t>Pembiayaan Pembelajaran</t>
  </si>
  <si>
    <t>Hasil Penelitian</t>
  </si>
  <si>
    <t>Isi Penelitian</t>
  </si>
  <si>
    <t>Proses Penelitian</t>
  </si>
  <si>
    <t>Penilaian Penelitian</t>
  </si>
  <si>
    <t>Peneliti</t>
  </si>
  <si>
    <t>Sarana Dan Prasarana Penelitian</t>
  </si>
  <si>
    <t>Pengelolaan Penelitian</t>
  </si>
  <si>
    <t>Pendanaan dan Pembiayaan Penelitian</t>
  </si>
  <si>
    <t>Standar Hasil Pengabdian Kepada Masyarakat</t>
  </si>
  <si>
    <t>Isi Pegabdian Kepada Masyarakat</t>
  </si>
  <si>
    <t>Proses Pengabdian Kepada Masyarakat</t>
  </si>
  <si>
    <t>Penilaian Pengabdian kepada masyarakat</t>
  </si>
  <si>
    <t>Pelaksana Pengabdian Kepada Masyarakat</t>
  </si>
  <si>
    <t>Sarana Dan Prasarana Pengabdian Kepada Masyarakat</t>
  </si>
  <si>
    <t>Pengelolaan Pengabdian Kepada Masyarakat</t>
  </si>
  <si>
    <t>Pendanaan dan Pembiayaan Pengabdian Kepada Masyarakat</t>
  </si>
  <si>
    <t>Visi, Misi,Tujuan dan Sasaran</t>
  </si>
  <si>
    <t>Tata Pamong</t>
  </si>
  <si>
    <t>Sistem Penjaminan Mutu Internal</t>
  </si>
  <si>
    <t>Kerjasama</t>
  </si>
  <si>
    <t>Mahasiswa</t>
  </si>
  <si>
    <t>Integrasi Penelitian dan Pengabdian Kepada Masyarakat (PKM) ke dalam Pembelajaran</t>
  </si>
  <si>
    <t>Suasana Akademik</t>
  </si>
  <si>
    <t>Sistem Informasi</t>
  </si>
  <si>
    <t>Kepemimpinan</t>
  </si>
  <si>
    <t>Pembelajaran di luar Program Studi</t>
  </si>
  <si>
    <t>Pembelajaran dalam Jaringan</t>
  </si>
  <si>
    <t>Nomor Standar</t>
  </si>
  <si>
    <t>JUMLAH</t>
  </si>
  <si>
    <t>Jumlah Pernyataan</t>
  </si>
  <si>
    <t>Jumlah Indikator Kinerja</t>
  </si>
  <si>
    <t>4)   tingkat kepuasan dan umpan balik ditindaklanjuti untuk  perbaikan dan peningkatan mutu luaran secara berkala dan tersistem.
5)   dilakukan review terhadap  pelaksanaan pengukuran kepuasan dosen dan mahasiswa, serta
6)    hasilnya dipublikasikan dan mudah diakses oleh dosen dan mahasiswa.</t>
  </si>
  <si>
    <r>
      <t xml:space="preserve">Jumlah kerjasama pendidikan =  4 , penelitian = 5 dan PkM = 5  yang relevan dengan program studi </t>
    </r>
    <r>
      <rPr>
        <b/>
        <sz val="9"/>
        <color rgb="FFFF0000"/>
        <rFont val="Arial"/>
        <family val="2"/>
      </rPr>
      <t>(RK = 3,4) (SKOR 3,4)</t>
    </r>
  </si>
  <si>
    <r>
      <rPr>
        <sz val="9"/>
        <color rgb="FFFF0000"/>
        <rFont val="Arial"/>
        <family val="2"/>
      </rPr>
      <t>Tersedia</t>
    </r>
    <r>
      <rPr>
        <sz val="9"/>
        <color theme="1"/>
        <rFont val="Arial"/>
        <family val="2"/>
      </rPr>
      <t xml:space="preserve"> Rumusan Kompetensi Lulusan Program Studi, disahkan melalui SK Dekan </t>
    </r>
  </si>
  <si>
    <r>
      <t>Tingkat kepuasan pengguna Rata-rata baik STKi = 69,04</t>
    </r>
    <r>
      <rPr>
        <sz val="9"/>
        <color rgb="FFFF0000"/>
        <rFont val="Arial"/>
        <family val="2"/>
      </rPr>
      <t xml:space="preserve"> </t>
    </r>
  </si>
  <si>
    <r>
      <t xml:space="preserve">Tingkat kepuasan pengguna Rata-rata baik STKi = </t>
    </r>
    <r>
      <rPr>
        <sz val="9"/>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</si>
</sst>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 #,##0_-;_-* &quot;-&quot;_-;_-@_-"/>
    <numFmt numFmtId="165" formatCode="0.0%"/>
  </numFmts>
  <fonts count="32" x14ac:knownFonts="1">
    <font>
      <sz val="11"/>
      <color theme="1"/>
      <name val="Calibri"/>
      <family val="2"/>
      <scheme val="minor"/>
    </font>
    <font>
      <b/>
      <sz val="11"/>
      <color theme="1"/>
      <name val="Calibri"/>
      <family val="2"/>
      <scheme val="minor"/>
    </font>
    <font>
      <sz val="11"/>
      <color theme="1"/>
      <name val="Arial"/>
      <family val="2"/>
    </font>
    <font>
      <b/>
      <sz val="11"/>
      <color theme="1"/>
      <name val="Arial"/>
      <family val="2"/>
    </font>
    <font>
      <sz val="7"/>
      <color theme="1"/>
      <name val="Times New Roman"/>
      <family val="1"/>
    </font>
    <font>
      <sz val="11"/>
      <color rgb="FF000000"/>
      <name val="Arial"/>
      <family val="2"/>
    </font>
    <font>
      <b/>
      <sz val="9"/>
      <color theme="1"/>
      <name val="Arial"/>
      <family val="2"/>
    </font>
    <font>
      <sz val="9"/>
      <color theme="1"/>
      <name val="Arial"/>
      <family val="2"/>
    </font>
    <font>
      <sz val="7"/>
      <color rgb="FF000000"/>
      <name val="Times New Roman"/>
      <family val="1"/>
    </font>
    <font>
      <b/>
      <sz val="11"/>
      <color rgb="FF000000"/>
      <name val="Arial"/>
      <family val="2"/>
    </font>
    <font>
      <sz val="9"/>
      <color rgb="FF000000"/>
      <name val="Arial"/>
      <family val="2"/>
    </font>
    <font>
      <b/>
      <sz val="10"/>
      <color theme="1"/>
      <name val="Arial"/>
      <family val="2"/>
    </font>
    <font>
      <sz val="10"/>
      <color theme="1"/>
      <name val="Arial"/>
      <family val="2"/>
    </font>
    <font>
      <i/>
      <sz val="11"/>
      <color rgb="FF000000"/>
      <name val="Arial"/>
      <family val="2"/>
    </font>
    <font>
      <sz val="11"/>
      <color rgb="FF000000"/>
      <name val="Calibri"/>
      <family val="2"/>
    </font>
    <font>
      <sz val="12"/>
      <color theme="1"/>
      <name val="Arial"/>
      <family val="2"/>
    </font>
    <font>
      <sz val="11"/>
      <name val="Arial"/>
      <family val="2"/>
    </font>
    <font>
      <sz val="11"/>
      <color theme="1"/>
      <name val="Calibri"/>
      <family val="2"/>
      <scheme val="minor"/>
    </font>
    <font>
      <b/>
      <sz val="11"/>
      <name val="Arial"/>
      <family val="2"/>
    </font>
    <font>
      <sz val="11"/>
      <name val="Calibri"/>
      <family val="2"/>
      <scheme val="minor"/>
    </font>
    <font>
      <sz val="9"/>
      <name val="Arial"/>
      <family val="2"/>
    </font>
    <font>
      <sz val="11"/>
      <color rgb="FFFF0000"/>
      <name val="Arial"/>
      <family val="2"/>
    </font>
    <font>
      <b/>
      <sz val="11"/>
      <color rgb="FFFF0000"/>
      <name val="Arial"/>
      <family val="2"/>
    </font>
    <font>
      <b/>
      <sz val="9"/>
      <name val="Arial"/>
      <family val="2"/>
    </font>
    <font>
      <sz val="9"/>
      <color rgb="FFFF0000"/>
      <name val="Arial"/>
      <family val="2"/>
    </font>
    <font>
      <b/>
      <sz val="9"/>
      <color rgb="FF000000"/>
      <name val="Arial"/>
      <family val="2"/>
    </font>
    <font>
      <b/>
      <sz val="9"/>
      <color rgb="FFFF0000"/>
      <name val="Arial"/>
      <family val="2"/>
    </font>
    <font>
      <b/>
      <sz val="10"/>
      <color theme="1"/>
      <name val="Calibri"/>
      <family val="2"/>
      <scheme val="minor"/>
    </font>
    <font>
      <sz val="9"/>
      <color theme="1"/>
      <name val="Calibri"/>
      <family val="2"/>
      <scheme val="minor"/>
    </font>
    <font>
      <sz val="10"/>
      <color theme="1"/>
      <name val="Calibri"/>
      <family val="2"/>
      <scheme val="minor"/>
    </font>
    <font>
      <sz val="10"/>
      <color theme="1"/>
      <name val="Tahoma"/>
      <family val="2"/>
    </font>
    <font>
      <b/>
      <sz val="10"/>
      <color theme="1"/>
      <name val="Tahoma"/>
      <family val="2"/>
    </font>
  </fonts>
  <fills count="15">
    <fill>
      <patternFill patternType="none"/>
    </fill>
    <fill>
      <patternFill patternType="gray125"/>
    </fill>
    <fill>
      <patternFill patternType="solid">
        <fgColor rgb="FFFFFFFF"/>
        <bgColor indexed="64"/>
      </patternFill>
    </fill>
    <fill>
      <patternFill patternType="solid">
        <fgColor rgb="FFF2DBDB"/>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5" tint="0.79998168889431442"/>
        <bgColor indexed="64"/>
      </patternFill>
    </fill>
    <fill>
      <patternFill patternType="solid">
        <fgColor theme="4" tint="0.79998168889431442"/>
        <bgColor indexed="64"/>
      </patternFill>
    </fill>
    <fill>
      <patternFill patternType="gray125">
        <bgColor theme="3" tint="0.59999389629810485"/>
      </patternFill>
    </fill>
    <fill>
      <patternFill patternType="gray125">
        <bgColor rgb="FFD9D9D9"/>
      </patternFill>
    </fill>
    <fill>
      <patternFill patternType="lightGray">
        <bgColor theme="3" tint="0.59999389629810485"/>
      </patternFill>
    </fill>
    <fill>
      <patternFill patternType="lightGray">
        <bgColor rgb="FFCCCCCC"/>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diagonal/>
    </border>
    <border>
      <left style="medium">
        <color rgb="FF000000"/>
      </left>
      <right/>
      <top/>
      <bottom style="thin">
        <color indexed="64"/>
      </bottom>
      <diagonal/>
    </border>
    <border>
      <left/>
      <right style="medium">
        <color indexed="64"/>
      </right>
      <top style="medium">
        <color rgb="FF000000"/>
      </top>
      <bottom style="medium">
        <color rgb="FF000000"/>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4">
    <xf numFmtId="0" fontId="0" fillId="0" borderId="0"/>
    <xf numFmtId="0" fontId="17" fillId="0" borderId="0"/>
    <xf numFmtId="164" fontId="17" fillId="0" borderId="0" applyFont="0" applyFill="0" applyBorder="0" applyAlignment="0" applyProtection="0"/>
    <xf numFmtId="9" fontId="17" fillId="0" borderId="0" applyFont="0" applyFill="0" applyBorder="0" applyAlignment="0" applyProtection="0"/>
  </cellStyleXfs>
  <cellXfs count="557">
    <xf numFmtId="0" fontId="0" fillId="0" borderId="0" xfId="0"/>
    <xf numFmtId="0" fontId="3" fillId="2"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3" borderId="1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9" fillId="0" borderId="28" xfId="0" applyFont="1" applyBorder="1" applyAlignment="1">
      <alignment horizontal="center" vertical="center" wrapText="1"/>
    </xf>
    <xf numFmtId="0" fontId="9" fillId="3" borderId="29" xfId="0" applyFont="1" applyFill="1" applyBorder="1" applyAlignment="1">
      <alignment horizontal="center" vertical="center" wrapText="1"/>
    </xf>
    <xf numFmtId="0" fontId="9" fillId="0" borderId="29" xfId="0" applyFont="1" applyBorder="1" applyAlignment="1">
      <alignment horizontal="center" vertical="center" wrapText="1"/>
    </xf>
    <xf numFmtId="0" fontId="9" fillId="0" borderId="21" xfId="0" applyFont="1" applyBorder="1" applyAlignment="1">
      <alignment horizontal="center" vertical="center" wrapText="1"/>
    </xf>
    <xf numFmtId="0" fontId="0" fillId="4" borderId="0" xfId="0" applyFill="1"/>
    <xf numFmtId="0" fontId="0" fillId="0" borderId="0" xfId="0" applyAlignment="1">
      <alignment horizontal="center" vertical="center"/>
    </xf>
    <xf numFmtId="0" fontId="0" fillId="0" borderId="0" xfId="0" applyAlignment="1">
      <alignment horizontal="center" vertical="center" wrapText="1"/>
    </xf>
    <xf numFmtId="0" fontId="0" fillId="5" borderId="32" xfId="0" applyFill="1" applyBorder="1" applyAlignment="1" applyProtection="1">
      <alignment horizontal="center" vertical="center" wrapText="1"/>
      <protection locked="0"/>
    </xf>
    <xf numFmtId="9" fontId="0" fillId="0" borderId="0" xfId="0" applyNumberFormat="1"/>
    <xf numFmtId="0" fontId="0" fillId="0" borderId="0" xfId="0" applyAlignment="1">
      <alignment vertical="center"/>
    </xf>
    <xf numFmtId="0" fontId="6" fillId="2"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0" borderId="10" xfId="0" applyFont="1" applyBorder="1" applyAlignment="1">
      <alignment horizontal="center" vertical="center" wrapText="1"/>
    </xf>
    <xf numFmtId="0" fontId="3" fillId="2" borderId="3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5" xfId="0" applyFont="1" applyBorder="1" applyAlignment="1">
      <alignment horizontal="center" vertical="center" wrapText="1"/>
    </xf>
    <xf numFmtId="0" fontId="6" fillId="0" borderId="5" xfId="0" applyFont="1" applyBorder="1" applyAlignment="1">
      <alignment horizontal="center" vertical="center" wrapText="1"/>
    </xf>
    <xf numFmtId="0" fontId="3" fillId="3" borderId="16" xfId="0" applyFont="1" applyFill="1" applyBorder="1" applyAlignment="1">
      <alignment horizontal="center" vertical="center" wrapText="1"/>
    </xf>
    <xf numFmtId="0" fontId="3" fillId="0" borderId="17" xfId="0" applyFont="1" applyBorder="1" applyAlignment="1">
      <alignment horizontal="center" vertical="center" wrapText="1"/>
    </xf>
    <xf numFmtId="0" fontId="9" fillId="2" borderId="24"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vertical="center" wrapText="1"/>
    </xf>
    <xf numFmtId="0" fontId="0" fillId="0" borderId="32" xfId="0" applyBorder="1" applyAlignment="1">
      <alignment horizontal="center" vertical="center" wrapText="1"/>
    </xf>
    <xf numFmtId="0" fontId="1" fillId="0" borderId="0" xfId="0" applyFont="1" applyAlignment="1">
      <alignment horizontal="center" vertical="center" wrapText="1"/>
    </xf>
    <xf numFmtId="0" fontId="1" fillId="0" borderId="28" xfId="0" applyFont="1" applyBorder="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0" fillId="0" borderId="28" xfId="0" applyBorder="1"/>
    <xf numFmtId="0" fontId="1" fillId="0" borderId="1" xfId="0" applyFont="1" applyBorder="1" applyAlignment="1">
      <alignment horizontal="center" vertical="center" wrapText="1"/>
    </xf>
    <xf numFmtId="0" fontId="1" fillId="0" borderId="0" xfId="0" applyFont="1" applyAlignment="1">
      <alignment horizontal="center"/>
    </xf>
    <xf numFmtId="0" fontId="1" fillId="0" borderId="1" xfId="0" applyFont="1" applyBorder="1" applyAlignment="1">
      <alignment horizontal="center" vertical="center"/>
    </xf>
    <xf numFmtId="0" fontId="2" fillId="2" borderId="32" xfId="0" applyFont="1" applyFill="1" applyBorder="1" applyAlignment="1">
      <alignment horizontal="left" vertical="center" wrapText="1" indent="1"/>
    </xf>
    <xf numFmtId="0" fontId="0" fillId="5" borderId="32" xfId="0" applyFill="1" applyBorder="1" applyAlignment="1" applyProtection="1">
      <alignment horizontal="right" vertical="center" wrapText="1" indent="1"/>
      <protection locked="0"/>
    </xf>
    <xf numFmtId="0" fontId="19" fillId="0" borderId="0" xfId="0" applyFont="1"/>
    <xf numFmtId="0" fontId="2" fillId="0" borderId="0" xfId="0" applyFont="1" applyAlignment="1">
      <alignment vertical="center" wrapText="1"/>
    </xf>
    <xf numFmtId="0" fontId="3" fillId="2" borderId="30"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5" fillId="2" borderId="32" xfId="0" applyFont="1" applyFill="1" applyBorder="1" applyAlignment="1">
      <alignment horizontal="left" vertical="center" wrapText="1" indent="3"/>
    </xf>
    <xf numFmtId="0" fontId="5" fillId="2" borderId="42" xfId="0" applyFont="1" applyFill="1" applyBorder="1" applyAlignment="1">
      <alignment horizontal="left" vertical="center" wrapText="1" indent="3"/>
    </xf>
    <xf numFmtId="0" fontId="0" fillId="0" borderId="0" xfId="0" applyAlignment="1">
      <alignment vertical="top" wrapText="1"/>
    </xf>
    <xf numFmtId="0" fontId="6" fillId="3" borderId="32" xfId="0" applyFont="1" applyFill="1" applyBorder="1" applyAlignment="1">
      <alignment horizontal="center" vertical="center" wrapText="1"/>
    </xf>
    <xf numFmtId="0" fontId="2" fillId="0" borderId="32" xfId="0" applyFont="1" applyBorder="1" applyAlignment="1">
      <alignment horizontal="center" vertical="center" wrapText="1"/>
    </xf>
    <xf numFmtId="0" fontId="0" fillId="5" borderId="40" xfId="0" applyFill="1" applyBorder="1" applyAlignment="1" applyProtection="1">
      <alignment horizontal="right" vertical="center" wrapText="1" indent="1"/>
      <protection locked="0"/>
    </xf>
    <xf numFmtId="0" fontId="15" fillId="0" borderId="0" xfId="0" applyFont="1" applyAlignment="1">
      <alignment vertical="center"/>
    </xf>
    <xf numFmtId="0" fontId="15" fillId="0" borderId="0" xfId="0" applyFont="1"/>
    <xf numFmtId="0" fontId="0" fillId="0" borderId="0" xfId="0" applyAlignment="1">
      <alignment wrapText="1"/>
    </xf>
    <xf numFmtId="0" fontId="0" fillId="0" borderId="0" xfId="0" applyAlignment="1">
      <alignment horizontal="center" wrapText="1"/>
    </xf>
    <xf numFmtId="0" fontId="0" fillId="0" borderId="0" xfId="0" applyAlignment="1">
      <alignment vertical="top"/>
    </xf>
    <xf numFmtId="0" fontId="0" fillId="0" borderId="0" xfId="0" applyAlignment="1">
      <alignment horizontal="center" vertical="top"/>
    </xf>
    <xf numFmtId="0" fontId="3" fillId="0" borderId="32" xfId="0" applyFont="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5" borderId="32" xfId="0" applyFill="1" applyBorder="1" applyAlignment="1" applyProtection="1">
      <alignment horizontal="right" vertical="center" wrapText="1" indent="1"/>
      <protection locked="0"/>
    </xf>
    <xf numFmtId="0" fontId="2" fillId="2" borderId="42" xfId="0" applyFont="1" applyFill="1" applyBorder="1" applyAlignment="1">
      <alignment horizontal="center" vertical="center" wrapText="1"/>
    </xf>
    <xf numFmtId="0" fontId="0" fillId="0" borderId="0" xfId="0" applyAlignment="1">
      <alignment horizontal="center" vertical="center"/>
    </xf>
    <xf numFmtId="0" fontId="5" fillId="2" borderId="32" xfId="0" applyFont="1" applyFill="1" applyBorder="1" applyAlignment="1">
      <alignment horizontal="center" vertical="center" wrapText="1"/>
    </xf>
    <xf numFmtId="0" fontId="1" fillId="0" borderId="28" xfId="0" applyFont="1" applyBorder="1" applyAlignment="1">
      <alignment horizontal="center" vertical="center" wrapText="1"/>
    </xf>
    <xf numFmtId="0" fontId="3" fillId="0" borderId="2" xfId="0" applyFont="1" applyBorder="1" applyAlignment="1">
      <alignment horizontal="center" vertical="center" wrapText="1"/>
    </xf>
    <xf numFmtId="0" fontId="0" fillId="5" borderId="43" xfId="0" applyFill="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0" fillId="0" borderId="0" xfId="0" applyAlignment="1">
      <alignment horizontal="center"/>
    </xf>
    <xf numFmtId="0" fontId="0" fillId="0" borderId="37" xfId="0" applyBorder="1" applyAlignment="1">
      <alignment horizontal="center" vertical="center"/>
    </xf>
    <xf numFmtId="0" fontId="0" fillId="0" borderId="32" xfId="0" applyBorder="1" applyAlignment="1">
      <alignment horizontal="center" vertical="center"/>
    </xf>
    <xf numFmtId="0" fontId="0" fillId="0" borderId="32" xfId="0" applyBorder="1" applyAlignment="1">
      <alignment horizontal="center" vertical="center" wrapText="1"/>
    </xf>
    <xf numFmtId="0" fontId="0" fillId="0" borderId="0" xfId="0" applyAlignment="1">
      <alignment horizontal="center" vertical="center"/>
    </xf>
    <xf numFmtId="0" fontId="5" fillId="2" borderId="32" xfId="0" applyFont="1" applyFill="1" applyBorder="1" applyAlignment="1">
      <alignment horizontal="center" vertical="center" wrapText="1"/>
    </xf>
    <xf numFmtId="0" fontId="1" fillId="0" borderId="28" xfId="0" applyFont="1" applyBorder="1" applyAlignment="1">
      <alignment horizontal="center" vertical="center" wrapText="1"/>
    </xf>
    <xf numFmtId="0" fontId="3" fillId="0" borderId="2" xfId="0" applyFont="1" applyBorder="1" applyAlignment="1">
      <alignment horizontal="center" vertical="center" wrapText="1"/>
    </xf>
    <xf numFmtId="0" fontId="1" fillId="0" borderId="28" xfId="0" applyFont="1" applyBorder="1" applyAlignment="1">
      <alignment horizontal="center" vertical="center"/>
    </xf>
    <xf numFmtId="0" fontId="3" fillId="2" borderId="32"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0" fillId="0" borderId="30" xfId="0" applyBorder="1" applyAlignment="1">
      <alignment horizontal="center"/>
    </xf>
    <xf numFmtId="0" fontId="9" fillId="2" borderId="24"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0" borderId="32" xfId="0" applyFont="1" applyBorder="1" applyAlignment="1">
      <alignment horizontal="center" vertical="center" wrapText="1"/>
    </xf>
    <xf numFmtId="0" fontId="0" fillId="5" borderId="32" xfId="0" applyFont="1" applyFill="1" applyBorder="1" applyAlignment="1" applyProtection="1">
      <alignment horizontal="center" vertical="center" wrapText="1"/>
      <protection locked="0"/>
    </xf>
    <xf numFmtId="0" fontId="5" fillId="0" borderId="3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2" xfId="0" applyFont="1" applyBorder="1" applyAlignment="1">
      <alignment horizontal="left" vertical="center" wrapText="1" indent="2"/>
    </xf>
    <xf numFmtId="0" fontId="5" fillId="0" borderId="32" xfId="0" applyFont="1" applyBorder="1" applyAlignment="1">
      <alignment horizontal="center" vertical="center" wrapText="1"/>
    </xf>
    <xf numFmtId="0" fontId="1" fillId="0" borderId="30" xfId="0" applyFont="1" applyBorder="1" applyAlignment="1">
      <alignment vertical="center" wrapText="1"/>
    </xf>
    <xf numFmtId="0" fontId="1" fillId="0" borderId="30" xfId="0" applyFont="1" applyBorder="1" applyAlignment="1">
      <alignment horizontal="center" vertical="center" wrapText="1"/>
    </xf>
    <xf numFmtId="0" fontId="0" fillId="5" borderId="32" xfId="0" applyFill="1" applyBorder="1" applyAlignment="1" applyProtection="1">
      <alignment horizontal="center" vertical="center" wrapText="1"/>
      <protection locked="0"/>
    </xf>
    <xf numFmtId="0" fontId="1" fillId="0" borderId="12" xfId="0" applyFont="1" applyBorder="1" applyAlignment="1">
      <alignment horizontal="left" vertical="center" wrapText="1"/>
    </xf>
    <xf numFmtId="0" fontId="3" fillId="0" borderId="0" xfId="0" applyFont="1" applyBorder="1" applyAlignment="1">
      <alignment horizontal="center" vertical="center" wrapText="1"/>
    </xf>
    <xf numFmtId="9" fontId="0" fillId="0" borderId="32" xfId="0" applyNumberFormat="1" applyBorder="1" applyAlignment="1">
      <alignment horizontal="center" vertical="center" wrapText="1"/>
    </xf>
    <xf numFmtId="0" fontId="2" fillId="0" borderId="0" xfId="0" applyFont="1"/>
    <xf numFmtId="0" fontId="1" fillId="0" borderId="27"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lignment horizontal="center" vertical="center" wrapText="1"/>
    </xf>
    <xf numFmtId="0" fontId="2" fillId="2" borderId="32"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0" fillId="0" borderId="12" xfId="0" applyBorder="1"/>
    <xf numFmtId="0" fontId="11" fillId="2" borderId="32"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5" fillId="2" borderId="32" xfId="0" applyFont="1" applyFill="1" applyBorder="1" applyAlignment="1">
      <alignment horizontal="center" vertical="top" wrapText="1"/>
    </xf>
    <xf numFmtId="0" fontId="0" fillId="0" borderId="30" xfId="0" applyBorder="1"/>
    <xf numFmtId="0" fontId="5" fillId="2" borderId="32" xfId="0" applyFont="1" applyFill="1" applyBorder="1" applyAlignment="1">
      <alignment horizontal="center" vertical="center" wrapText="1"/>
    </xf>
    <xf numFmtId="0" fontId="0" fillId="0" borderId="0" xfId="0" applyAlignment="1">
      <alignment horizontal="center" vertical="center"/>
    </xf>
    <xf numFmtId="0" fontId="1" fillId="0" borderId="12" xfId="0" applyFont="1" applyBorder="1" applyAlignment="1">
      <alignment horizontal="center" vertical="center" wrapText="1"/>
    </xf>
    <xf numFmtId="0" fontId="3" fillId="2" borderId="32" xfId="0" applyFont="1" applyFill="1" applyBorder="1" applyAlignment="1">
      <alignment horizontal="center" vertical="center" wrapText="1"/>
    </xf>
    <xf numFmtId="0" fontId="5" fillId="0" borderId="32" xfId="0" applyFont="1" applyBorder="1" applyAlignment="1">
      <alignment vertical="center" wrapText="1"/>
    </xf>
    <xf numFmtId="0" fontId="18" fillId="2" borderId="2" xfId="0" applyFont="1" applyFill="1" applyBorder="1" applyAlignment="1">
      <alignment horizontal="center" vertical="center" wrapText="1"/>
    </xf>
    <xf numFmtId="0" fontId="19" fillId="0" borderId="0" xfId="0" applyFont="1" applyAlignment="1">
      <alignment horizontal="center"/>
    </xf>
    <xf numFmtId="0" fontId="9" fillId="0" borderId="32" xfId="0" applyFont="1" applyBorder="1" applyAlignment="1">
      <alignment vertical="center" wrapText="1"/>
    </xf>
    <xf numFmtId="0" fontId="1" fillId="0" borderId="30" xfId="0" applyFont="1" applyBorder="1" applyAlignment="1">
      <alignment horizontal="center" vertical="center"/>
    </xf>
    <xf numFmtId="0" fontId="0" fillId="0" borderId="30" xfId="0" applyBorder="1" applyAlignment="1">
      <alignment vertical="center" wrapText="1"/>
    </xf>
    <xf numFmtId="0" fontId="0" fillId="5" borderId="32" xfId="0" applyFill="1" applyBorder="1" applyAlignment="1" applyProtection="1">
      <alignment horizontal="center" vertical="center"/>
      <protection locked="0"/>
    </xf>
    <xf numFmtId="0" fontId="5" fillId="2" borderId="41" xfId="0" applyFont="1" applyFill="1" applyBorder="1" applyAlignment="1">
      <alignment horizontal="center" vertical="center" wrapText="1"/>
    </xf>
    <xf numFmtId="0" fontId="9" fillId="0" borderId="43" xfId="0" applyFont="1" applyBorder="1" applyAlignment="1">
      <alignment vertical="center" wrapText="1"/>
    </xf>
    <xf numFmtId="0" fontId="0" fillId="0" borderId="32" xfId="0" applyFont="1" applyBorder="1" applyAlignment="1">
      <alignment horizontal="center" vertical="center" wrapText="1"/>
    </xf>
    <xf numFmtId="0" fontId="0" fillId="0" borderId="0" xfId="0" applyAlignment="1">
      <alignment horizontal="center"/>
    </xf>
    <xf numFmtId="0" fontId="0" fillId="5" borderId="32" xfId="0" applyFill="1" applyBorder="1" applyAlignment="1" applyProtection="1">
      <alignment horizontal="center" vertical="center" wrapText="1"/>
      <protection locked="0"/>
    </xf>
    <xf numFmtId="0" fontId="0" fillId="0" borderId="32" xfId="0" applyBorder="1" applyAlignment="1">
      <alignment horizontal="center" vertical="center"/>
    </xf>
    <xf numFmtId="0" fontId="5" fillId="2" borderId="32" xfId="0" applyFont="1" applyFill="1" applyBorder="1" applyAlignment="1">
      <alignment horizontal="center" vertical="center" wrapText="1"/>
    </xf>
    <xf numFmtId="0" fontId="0" fillId="0" borderId="0" xfId="0" applyAlignment="1">
      <alignment horizontal="center" vertical="center"/>
    </xf>
    <xf numFmtId="0" fontId="2" fillId="0" borderId="32" xfId="0" applyFont="1" applyBorder="1" applyAlignment="1">
      <alignment horizontal="center" vertical="center" wrapText="1"/>
    </xf>
    <xf numFmtId="9" fontId="22" fillId="0" borderId="32" xfId="0" applyNumberFormat="1" applyFont="1" applyBorder="1" applyAlignment="1">
      <alignment horizontal="center" vertical="center" wrapText="1"/>
    </xf>
    <xf numFmtId="9" fontId="22" fillId="0" borderId="43" xfId="0" applyNumberFormat="1" applyFont="1" applyBorder="1" applyAlignment="1">
      <alignment horizontal="center" vertical="center" wrapText="1"/>
    </xf>
    <xf numFmtId="9" fontId="22" fillId="0" borderId="32" xfId="0" applyNumberFormat="1" applyFont="1" applyBorder="1" applyAlignment="1">
      <alignment horizontal="center" vertical="center"/>
    </xf>
    <xf numFmtId="0" fontId="21" fillId="2" borderId="32" xfId="0" applyFont="1" applyFill="1" applyBorder="1" applyAlignment="1">
      <alignment horizontal="center" vertical="center" wrapText="1"/>
    </xf>
    <xf numFmtId="0" fontId="5" fillId="0" borderId="32" xfId="0" applyFont="1" applyBorder="1" applyAlignment="1">
      <alignment horizontal="center" vertical="center" wrapText="1"/>
    </xf>
    <xf numFmtId="0" fontId="3" fillId="0" borderId="32" xfId="0" applyFont="1" applyBorder="1" applyAlignment="1">
      <alignment horizontal="center" vertical="center" wrapText="1"/>
    </xf>
    <xf numFmtId="0" fontId="0" fillId="0" borderId="0" xfId="0" applyAlignment="1">
      <alignment horizontal="center"/>
    </xf>
    <xf numFmtId="0" fontId="0" fillId="0" borderId="32" xfId="0" applyBorder="1" applyAlignment="1">
      <alignment horizontal="center" vertical="center"/>
    </xf>
    <xf numFmtId="0" fontId="0" fillId="0" borderId="42" xfId="0" applyBorder="1" applyAlignment="1">
      <alignment horizontal="center" vertical="center" wrapText="1"/>
    </xf>
    <xf numFmtId="0" fontId="2" fillId="2" borderId="42" xfId="0" applyFont="1" applyFill="1" applyBorder="1" applyAlignment="1">
      <alignment horizontal="center" vertical="center" wrapText="1"/>
    </xf>
    <xf numFmtId="0" fontId="0" fillId="5" borderId="32" xfId="0" applyFill="1" applyBorder="1" applyAlignment="1" applyProtection="1">
      <alignment horizontal="center" vertical="center" wrapText="1"/>
      <protection locked="0"/>
    </xf>
    <xf numFmtId="0" fontId="0" fillId="0" borderId="0" xfId="0" applyAlignment="1">
      <alignment horizontal="center" vertical="center"/>
    </xf>
    <xf numFmtId="0" fontId="6" fillId="2" borderId="32"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0" fillId="0" borderId="32" xfId="0" applyBorder="1" applyAlignment="1">
      <alignment horizontal="center" vertical="center" wrapText="1"/>
    </xf>
    <xf numFmtId="0" fontId="2" fillId="0" borderId="32" xfId="0" applyFont="1" applyBorder="1" applyAlignment="1">
      <alignment horizontal="center" vertical="center" wrapText="1"/>
    </xf>
    <xf numFmtId="0" fontId="21" fillId="0" borderId="32" xfId="0" applyFont="1" applyBorder="1" applyAlignment="1">
      <alignment horizontal="center" vertical="center" wrapText="1"/>
    </xf>
    <xf numFmtId="0" fontId="5" fillId="0" borderId="32" xfId="0" applyFont="1" applyBorder="1" applyAlignment="1">
      <alignment horizontal="center" vertical="center" wrapText="1"/>
    </xf>
    <xf numFmtId="0" fontId="1" fillId="0" borderId="30" xfId="0" applyFont="1" applyBorder="1" applyAlignment="1">
      <alignment horizontal="center" vertical="center" wrapText="1"/>
    </xf>
    <xf numFmtId="9" fontId="22" fillId="0" borderId="43" xfId="0" applyNumberFormat="1" applyFont="1" applyBorder="1" applyAlignment="1">
      <alignment horizontal="center" vertical="center" wrapText="1"/>
    </xf>
    <xf numFmtId="0" fontId="3" fillId="0" borderId="44" xfId="0" applyFont="1" applyBorder="1" applyAlignment="1">
      <alignment horizontal="center" vertical="center" wrapText="1"/>
    </xf>
    <xf numFmtId="0" fontId="2" fillId="2" borderId="32" xfId="0" applyFont="1" applyFill="1" applyBorder="1" applyAlignment="1">
      <alignment vertical="center" wrapText="1"/>
    </xf>
    <xf numFmtId="0" fontId="2" fillId="2" borderId="32"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5" fillId="0" borderId="41" xfId="0" applyFont="1" applyBorder="1" applyAlignment="1">
      <alignment horizontal="center" vertical="center" wrapText="1"/>
    </xf>
    <xf numFmtId="0" fontId="5" fillId="0" borderId="44" xfId="0" applyFont="1" applyBorder="1" applyAlignment="1">
      <alignment horizontal="center" vertical="center" wrapText="1"/>
    </xf>
    <xf numFmtId="0" fontId="3" fillId="0" borderId="42" xfId="0" applyFont="1" applyBorder="1" applyAlignment="1">
      <alignment horizontal="center" vertical="center" wrapText="1"/>
    </xf>
    <xf numFmtId="0" fontId="5" fillId="2" borderId="32" xfId="0" applyFont="1" applyFill="1" applyBorder="1" applyAlignment="1">
      <alignment vertical="center" wrapText="1"/>
    </xf>
    <xf numFmtId="0" fontId="5" fillId="2" borderId="32" xfId="0" applyFont="1" applyFill="1" applyBorder="1" applyAlignment="1">
      <alignment horizontal="center" vertical="top" wrapText="1"/>
    </xf>
    <xf numFmtId="0" fontId="5" fillId="2" borderId="32" xfId="0" applyFont="1" applyFill="1" applyBorder="1" applyAlignment="1">
      <alignment horizontal="justify" vertical="center" wrapText="1"/>
    </xf>
    <xf numFmtId="0" fontId="5" fillId="2" borderId="32" xfId="0" applyFont="1" applyFill="1" applyBorder="1" applyAlignment="1">
      <alignment horizontal="left" vertical="center" wrapText="1"/>
    </xf>
    <xf numFmtId="0" fontId="9" fillId="2" borderId="32"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0" fillId="0" borderId="0" xfId="0" applyAlignment="1">
      <alignment horizontal="center" vertical="center"/>
    </xf>
    <xf numFmtId="0" fontId="6" fillId="0" borderId="28" xfId="0" applyFont="1" applyBorder="1" applyAlignment="1">
      <alignment horizontal="center" vertical="center" wrapText="1"/>
    </xf>
    <xf numFmtId="0" fontId="7" fillId="0" borderId="30" xfId="0" applyFont="1" applyBorder="1" applyAlignment="1">
      <alignment horizontal="center" vertical="center" wrapText="1"/>
    </xf>
    <xf numFmtId="0" fontId="6" fillId="0" borderId="32" xfId="0" applyFont="1" applyBorder="1" applyAlignment="1">
      <alignment horizontal="center" vertical="center" wrapText="1"/>
    </xf>
    <xf numFmtId="0" fontId="7" fillId="0" borderId="32" xfId="0" applyFont="1" applyBorder="1" applyAlignment="1">
      <alignment horizontal="center" vertical="center" wrapText="1"/>
    </xf>
    <xf numFmtId="0" fontId="7" fillId="5" borderId="32" xfId="0" applyFont="1" applyFill="1" applyBorder="1" applyAlignment="1" applyProtection="1">
      <alignment horizontal="center" vertical="center" wrapText="1"/>
      <protection locked="0"/>
    </xf>
    <xf numFmtId="0" fontId="7" fillId="0" borderId="32" xfId="0" applyFont="1" applyBorder="1" applyAlignment="1">
      <alignment horizontal="center" vertical="center"/>
    </xf>
    <xf numFmtId="0" fontId="7" fillId="0" borderId="42" xfId="0" applyFont="1" applyBorder="1" applyAlignment="1">
      <alignment horizontal="center" vertical="center" wrapText="1"/>
    </xf>
    <xf numFmtId="0" fontId="24" fillId="0" borderId="32" xfId="0" applyFont="1" applyBorder="1" applyAlignment="1">
      <alignment horizontal="center" vertical="center" wrapText="1"/>
    </xf>
    <xf numFmtId="0" fontId="3" fillId="3" borderId="32" xfId="0" applyFont="1" applyFill="1" applyBorder="1" applyAlignment="1">
      <alignment horizontal="center" vertical="center" wrapText="1"/>
    </xf>
    <xf numFmtId="0" fontId="6" fillId="0" borderId="42" xfId="0" applyFont="1" applyBorder="1" applyAlignment="1">
      <alignment vertical="center" wrapText="1"/>
    </xf>
    <xf numFmtId="0" fontId="6" fillId="2" borderId="42" xfId="0" applyFont="1" applyFill="1" applyBorder="1" applyAlignment="1">
      <alignment horizontal="center" vertical="center" wrapText="1"/>
    </xf>
    <xf numFmtId="0" fontId="23" fillId="4" borderId="41" xfId="0" applyFont="1" applyFill="1" applyBorder="1" applyAlignment="1">
      <alignment horizontal="center" vertical="center" wrapText="1"/>
    </xf>
    <xf numFmtId="0" fontId="23" fillId="7" borderId="41" xfId="0" applyFont="1" applyFill="1" applyBorder="1" applyAlignment="1">
      <alignment horizontal="center" vertical="center" wrapText="1"/>
    </xf>
    <xf numFmtId="0" fontId="23" fillId="8" borderId="41" xfId="0" applyFont="1" applyFill="1" applyBorder="1" applyAlignment="1">
      <alignment horizontal="center" vertical="center" wrapText="1"/>
    </xf>
    <xf numFmtId="0" fontId="7" fillId="0" borderId="37" xfId="0" applyFont="1" applyBorder="1" applyAlignment="1">
      <alignment horizontal="center" vertical="center"/>
    </xf>
    <xf numFmtId="0" fontId="7" fillId="2" borderId="32" xfId="0" applyFont="1" applyFill="1" applyBorder="1" applyAlignment="1">
      <alignment horizontal="center" vertical="center" wrapText="1"/>
    </xf>
    <xf numFmtId="0" fontId="7" fillId="5" borderId="32" xfId="0" applyFont="1" applyFill="1" applyBorder="1" applyAlignment="1">
      <alignment horizontal="center" vertical="center"/>
    </xf>
    <xf numFmtId="0" fontId="6" fillId="0" borderId="32" xfId="0" applyFont="1" applyBorder="1" applyAlignment="1">
      <alignment horizontal="center" vertical="center"/>
    </xf>
    <xf numFmtId="0" fontId="10" fillId="2" borderId="32" xfId="0" applyFont="1" applyFill="1" applyBorder="1" applyAlignment="1">
      <alignment horizontal="center" vertical="center" wrapText="1"/>
    </xf>
    <xf numFmtId="0" fontId="6" fillId="0" borderId="42" xfId="0" applyFont="1" applyBorder="1" applyAlignment="1">
      <alignment horizontal="center" vertical="center"/>
    </xf>
    <xf numFmtId="0" fontId="20" fillId="5" borderId="32"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20" fillId="2" borderId="32" xfId="0" applyFont="1" applyFill="1" applyBorder="1" applyAlignment="1">
      <alignment horizontal="center" vertical="center" wrapText="1"/>
    </xf>
    <xf numFmtId="0" fontId="6" fillId="5" borderId="32" xfId="0" applyFont="1" applyFill="1" applyBorder="1" applyAlignment="1" applyProtection="1">
      <alignment horizontal="center" vertical="center" wrapText="1"/>
      <protection locked="0"/>
    </xf>
    <xf numFmtId="0" fontId="7" fillId="10" borderId="32" xfId="0" applyFont="1" applyFill="1" applyBorder="1" applyAlignment="1">
      <alignment horizontal="center" vertical="center" wrapText="1"/>
    </xf>
    <xf numFmtId="0" fontId="20" fillId="10" borderId="32" xfId="0" applyFont="1" applyFill="1" applyBorder="1" applyAlignment="1">
      <alignment horizontal="center" vertical="center" wrapText="1"/>
    </xf>
    <xf numFmtId="0" fontId="6" fillId="10" borderId="32" xfId="0" applyFont="1" applyFill="1" applyBorder="1" applyAlignment="1" applyProtection="1">
      <alignment horizontal="center" vertical="center" wrapText="1"/>
      <protection locked="0"/>
    </xf>
    <xf numFmtId="0" fontId="6" fillId="10" borderId="32" xfId="0" applyFont="1" applyFill="1" applyBorder="1" applyAlignment="1">
      <alignment horizontal="center" vertical="center"/>
    </xf>
    <xf numFmtId="0" fontId="23" fillId="6" borderId="41"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23" fillId="7" borderId="32" xfId="0" applyFont="1" applyFill="1" applyBorder="1" applyAlignment="1">
      <alignment horizontal="center" vertical="center" wrapText="1"/>
    </xf>
    <xf numFmtId="0" fontId="23" fillId="4" borderId="32" xfId="0" applyFont="1" applyFill="1" applyBorder="1" applyAlignment="1">
      <alignment horizontal="center" vertical="center" wrapText="1"/>
    </xf>
    <xf numFmtId="0" fontId="23" fillId="6" borderId="32" xfId="0" applyFont="1" applyFill="1" applyBorder="1" applyAlignment="1">
      <alignment horizontal="center" vertical="center" wrapText="1"/>
    </xf>
    <xf numFmtId="164" fontId="0" fillId="0" borderId="32" xfId="2" applyFont="1" applyBorder="1" applyAlignment="1">
      <alignment horizontal="center" vertical="center" wrapText="1"/>
    </xf>
    <xf numFmtId="0" fontId="6" fillId="0" borderId="2" xfId="0" applyFont="1" applyBorder="1" applyAlignment="1">
      <alignment horizontal="center" vertical="center" wrapText="1"/>
    </xf>
    <xf numFmtId="0" fontId="18" fillId="7" borderId="32" xfId="0" applyFont="1" applyFill="1" applyBorder="1" applyAlignment="1">
      <alignment horizontal="center" vertical="center" wrapText="1"/>
    </xf>
    <xf numFmtId="0" fontId="18" fillId="6" borderId="32" xfId="0" applyFont="1" applyFill="1" applyBorder="1" applyAlignment="1">
      <alignment horizontal="center" vertical="center" wrapText="1"/>
    </xf>
    <xf numFmtId="43" fontId="0" fillId="0" borderId="0" xfId="0" applyNumberFormat="1" applyAlignment="1">
      <alignment horizontal="center"/>
    </xf>
    <xf numFmtId="43" fontId="0" fillId="0" borderId="0" xfId="0" applyNumberFormat="1"/>
    <xf numFmtId="0" fontId="0" fillId="0" borderId="0" xfId="0" applyNumberFormat="1"/>
    <xf numFmtId="2" fontId="0" fillId="0" borderId="0" xfId="0" applyNumberFormat="1" applyAlignment="1">
      <alignment horizontal="center"/>
    </xf>
    <xf numFmtId="0" fontId="1" fillId="0" borderId="0" xfId="0" applyFont="1"/>
    <xf numFmtId="0" fontId="0" fillId="0" borderId="32" xfId="0" applyFont="1" applyBorder="1" applyAlignment="1">
      <alignment horizontal="center" vertical="center"/>
    </xf>
    <xf numFmtId="0" fontId="0" fillId="0" borderId="42"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2" xfId="0" applyFont="1" applyBorder="1" applyAlignment="1">
      <alignment horizontal="left" vertical="center" wrapText="1" indent="2"/>
    </xf>
    <xf numFmtId="0" fontId="6" fillId="5" borderId="43" xfId="0" applyFont="1" applyFill="1" applyBorder="1" applyAlignment="1" applyProtection="1">
      <alignment horizontal="center" vertical="center" wrapText="1"/>
      <protection locked="0"/>
    </xf>
    <xf numFmtId="0" fontId="7" fillId="6" borderId="32"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7" fillId="6" borderId="32" xfId="0" applyFont="1" applyFill="1" applyBorder="1" applyAlignment="1" applyProtection="1">
      <alignment horizontal="center" vertical="center" wrapText="1"/>
      <protection locked="0"/>
    </xf>
    <xf numFmtId="0" fontId="7" fillId="6" borderId="32" xfId="0" applyFont="1" applyFill="1" applyBorder="1" applyAlignment="1">
      <alignment horizontal="center" vertical="center"/>
    </xf>
    <xf numFmtId="0" fontId="6" fillId="6" borderId="32" xfId="0" applyFont="1" applyFill="1" applyBorder="1" applyAlignment="1" applyProtection="1">
      <alignment horizontal="center" vertical="center" wrapText="1"/>
      <protection locked="0"/>
    </xf>
    <xf numFmtId="0" fontId="6" fillId="6" borderId="32" xfId="0" applyFont="1" applyFill="1" applyBorder="1" applyAlignment="1">
      <alignment horizontal="center" vertical="center"/>
    </xf>
    <xf numFmtId="0" fontId="6" fillId="0" borderId="42" xfId="0" applyFont="1" applyBorder="1" applyAlignment="1">
      <alignment horizontal="center" vertical="center" wrapText="1"/>
    </xf>
    <xf numFmtId="0" fontId="6" fillId="6" borderId="32" xfId="0" applyFont="1" applyFill="1" applyBorder="1" applyAlignment="1">
      <alignment horizontal="center" vertical="center" wrapText="1"/>
    </xf>
    <xf numFmtId="0" fontId="26" fillId="6" borderId="32" xfId="0" applyFont="1" applyFill="1" applyBorder="1" applyAlignment="1">
      <alignment horizontal="center" vertical="center" wrapText="1"/>
    </xf>
    <xf numFmtId="0" fontId="7" fillId="6" borderId="37" xfId="0" applyFont="1" applyFill="1" applyBorder="1" applyAlignment="1">
      <alignment horizontal="center" vertical="center"/>
    </xf>
    <xf numFmtId="0" fontId="6" fillId="6" borderId="37" xfId="0" applyFont="1" applyFill="1" applyBorder="1" applyAlignment="1">
      <alignment horizontal="center" vertical="center"/>
    </xf>
    <xf numFmtId="0" fontId="7" fillId="6" borderId="32" xfId="0" applyFont="1" applyFill="1" applyBorder="1" applyAlignment="1">
      <alignment vertical="center" wrapText="1"/>
    </xf>
    <xf numFmtId="0" fontId="26" fillId="0" borderId="32" xfId="0" applyFont="1" applyBorder="1" applyAlignment="1">
      <alignment horizontal="center" vertical="center" wrapText="1"/>
    </xf>
    <xf numFmtId="0" fontId="6" fillId="5" borderId="32" xfId="0" applyFont="1" applyFill="1" applyBorder="1" applyAlignment="1">
      <alignment horizontal="center" vertical="center"/>
    </xf>
    <xf numFmtId="0" fontId="7" fillId="0" borderId="32" xfId="0" applyFont="1" applyBorder="1" applyAlignment="1">
      <alignment horizontal="center" vertical="top" wrapText="1"/>
    </xf>
    <xf numFmtId="0" fontId="6" fillId="0" borderId="37" xfId="0" applyFont="1" applyBorder="1" applyAlignment="1">
      <alignment horizontal="center" vertical="center"/>
    </xf>
    <xf numFmtId="0" fontId="24" fillId="2" borderId="32"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2" borderId="32" xfId="0" applyFont="1" applyFill="1" applyBorder="1" applyAlignment="1">
      <alignment vertical="center" wrapText="1"/>
    </xf>
    <xf numFmtId="0" fontId="6" fillId="0" borderId="32"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20" fillId="5" borderId="0" xfId="0" applyFont="1" applyFill="1" applyBorder="1" applyAlignment="1">
      <alignment horizontal="center" vertical="center" wrapText="1"/>
    </xf>
    <xf numFmtId="0" fontId="0" fillId="0" borderId="0" xfId="3" applyNumberFormat="1" applyFont="1"/>
    <xf numFmtId="0" fontId="0" fillId="0" borderId="32" xfId="0" applyBorder="1" applyAlignment="1">
      <alignment horizontal="center" vertical="center"/>
    </xf>
    <xf numFmtId="0" fontId="27" fillId="11" borderId="32" xfId="0" applyFont="1" applyFill="1" applyBorder="1" applyAlignment="1">
      <alignment horizontal="center" vertical="center" wrapText="1"/>
    </xf>
    <xf numFmtId="0" fontId="28" fillId="12" borderId="32" xfId="0" applyFont="1" applyFill="1" applyBorder="1" applyAlignment="1">
      <alignment horizontal="center" vertical="center" wrapText="1"/>
    </xf>
    <xf numFmtId="0" fontId="29" fillId="0" borderId="32" xfId="0" applyFont="1" applyBorder="1" applyAlignment="1">
      <alignment horizontal="center" vertical="center" wrapText="1"/>
    </xf>
    <xf numFmtId="0" fontId="29" fillId="4" borderId="32" xfId="0" applyFont="1" applyFill="1" applyBorder="1" applyAlignment="1">
      <alignment horizontal="center" vertical="center" wrapText="1"/>
    </xf>
    <xf numFmtId="2" fontId="29" fillId="4" borderId="32" xfId="0" applyNumberFormat="1" applyFont="1" applyFill="1" applyBorder="1" applyAlignment="1">
      <alignment horizontal="center" vertical="center" wrapText="1"/>
    </xf>
    <xf numFmtId="0" fontId="29" fillId="4" borderId="44" xfId="0" applyNumberFormat="1" applyFont="1" applyFill="1" applyBorder="1" applyAlignment="1">
      <alignment horizontal="center" vertical="center" wrapText="1"/>
    </xf>
    <xf numFmtId="0" fontId="0" fillId="0" borderId="0" xfId="0" applyBorder="1"/>
    <xf numFmtId="0" fontId="7" fillId="2" borderId="0" xfId="0" applyFont="1" applyFill="1" applyBorder="1" applyAlignment="1">
      <alignment horizontal="center" vertical="center"/>
    </xf>
    <xf numFmtId="0" fontId="20" fillId="5" borderId="0" xfId="0" applyFont="1" applyFill="1" applyBorder="1" applyAlignment="1">
      <alignment horizontal="center" vertical="center"/>
    </xf>
    <xf numFmtId="0" fontId="0" fillId="0" borderId="0" xfId="0" applyBorder="1" applyAlignment="1"/>
    <xf numFmtId="0" fontId="0" fillId="0" borderId="0" xfId="0" applyFill="1" applyBorder="1" applyAlignment="1"/>
    <xf numFmtId="0" fontId="30" fillId="0" borderId="32" xfId="0" applyFont="1" applyBorder="1" applyAlignment="1">
      <alignment vertical="center" wrapText="1"/>
    </xf>
    <xf numFmtId="0" fontId="30" fillId="0" borderId="32" xfId="0" applyFont="1" applyBorder="1" applyAlignment="1">
      <alignment horizontal="center" vertical="center"/>
    </xf>
    <xf numFmtId="0" fontId="30" fillId="0" borderId="32" xfId="0" applyFont="1" applyBorder="1" applyAlignment="1">
      <alignment vertical="center"/>
    </xf>
    <xf numFmtId="165" fontId="31" fillId="0" borderId="32" xfId="3" applyNumberFormat="1" applyFont="1" applyBorder="1" applyAlignment="1">
      <alignment horizontal="center" vertical="center"/>
    </xf>
    <xf numFmtId="0" fontId="30" fillId="0" borderId="0" xfId="0" applyFont="1" applyBorder="1" applyAlignment="1">
      <alignment vertical="center" wrapText="1"/>
    </xf>
    <xf numFmtId="0" fontId="30" fillId="0" borderId="0" xfId="0" applyFont="1" applyBorder="1" applyAlignment="1">
      <alignment horizontal="center" vertical="center"/>
    </xf>
    <xf numFmtId="0" fontId="30" fillId="0" borderId="0" xfId="0" applyFont="1" applyBorder="1" applyAlignment="1">
      <alignment vertical="center"/>
    </xf>
    <xf numFmtId="165" fontId="31" fillId="0" borderId="0" xfId="3" applyNumberFormat="1" applyFont="1" applyBorder="1" applyAlignment="1">
      <alignment horizontal="center" vertical="center"/>
    </xf>
    <xf numFmtId="0" fontId="30" fillId="0" borderId="0" xfId="0" applyFont="1" applyFill="1" applyBorder="1" applyAlignment="1">
      <alignment vertical="center"/>
    </xf>
    <xf numFmtId="0" fontId="30" fillId="0" borderId="0" xfId="0" applyFont="1" applyFill="1" applyBorder="1" applyAlignment="1">
      <alignment vertical="center" wrapText="1"/>
    </xf>
    <xf numFmtId="0" fontId="27" fillId="13" borderId="32" xfId="0" applyFont="1" applyFill="1" applyBorder="1" applyAlignment="1">
      <alignment horizontal="center" vertical="center" wrapText="1"/>
    </xf>
    <xf numFmtId="0" fontId="28" fillId="14" borderId="32" xfId="0" applyFont="1" applyFill="1" applyBorder="1" applyAlignment="1">
      <alignment horizontal="center" vertical="center" wrapText="1"/>
    </xf>
    <xf numFmtId="0" fontId="29" fillId="0" borderId="32" xfId="0" applyFont="1" applyBorder="1" applyAlignment="1">
      <alignment vertical="center" wrapText="1"/>
    </xf>
    <xf numFmtId="0" fontId="27" fillId="0" borderId="32" xfId="0" applyFont="1" applyBorder="1" applyAlignment="1">
      <alignment horizontal="center" vertical="center" wrapText="1"/>
    </xf>
    <xf numFmtId="0" fontId="30" fillId="4" borderId="32" xfId="0" applyFont="1" applyFill="1" applyBorder="1" applyAlignment="1">
      <alignment horizontal="center" vertical="center" wrapText="1"/>
    </xf>
    <xf numFmtId="0" fontId="29" fillId="0" borderId="42" xfId="0" applyFont="1" applyBorder="1" applyAlignment="1">
      <alignment vertical="center" wrapText="1"/>
    </xf>
    <xf numFmtId="0" fontId="27" fillId="0" borderId="4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0" fillId="0" borderId="0" xfId="0" applyAlignment="1">
      <alignment horizontal="right"/>
    </xf>
    <xf numFmtId="0" fontId="18" fillId="6" borderId="32" xfId="0" applyFont="1" applyFill="1" applyBorder="1" applyAlignment="1">
      <alignment horizontal="center" vertical="center" wrapText="1"/>
    </xf>
    <xf numFmtId="0" fontId="0" fillId="0" borderId="23" xfId="0" applyBorder="1" applyAlignment="1">
      <alignment horizontal="center" vertical="center" wrapText="1"/>
    </xf>
    <xf numFmtId="0" fontId="3" fillId="0" borderId="2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vertical="center" wrapText="1"/>
    </xf>
    <xf numFmtId="0" fontId="2" fillId="0" borderId="23" xfId="0" applyFont="1" applyBorder="1" applyAlignment="1">
      <alignment horizontal="center" vertical="center" wrapText="1"/>
    </xf>
    <xf numFmtId="0" fontId="2" fillId="0" borderId="18" xfId="0" applyFont="1" applyFill="1" applyBorder="1" applyAlignment="1">
      <alignment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27" fillId="0" borderId="40" xfId="0" applyFont="1" applyBorder="1" applyAlignment="1">
      <alignment horizontal="center" vertical="center" wrapText="1"/>
    </xf>
    <xf numFmtId="0" fontId="27" fillId="0" borderId="41" xfId="0" applyFont="1" applyBorder="1" applyAlignment="1">
      <alignment horizontal="center" vertical="center" wrapText="1"/>
    </xf>
    <xf numFmtId="0" fontId="27" fillId="13" borderId="32" xfId="0" applyFont="1" applyFill="1" applyBorder="1" applyAlignment="1">
      <alignment horizontal="center" vertical="center" wrapText="1"/>
    </xf>
    <xf numFmtId="0" fontId="27" fillId="13" borderId="42" xfId="0" applyFont="1" applyFill="1" applyBorder="1" applyAlignment="1">
      <alignment horizontal="center" vertical="center" wrapText="1"/>
    </xf>
    <xf numFmtId="0" fontId="27" fillId="13" borderId="43" xfId="0" applyFont="1" applyFill="1" applyBorder="1" applyAlignment="1">
      <alignment horizontal="center" vertical="center" wrapText="1"/>
    </xf>
    <xf numFmtId="0" fontId="27" fillId="0" borderId="32" xfId="0" applyFont="1" applyBorder="1" applyAlignment="1">
      <alignment horizontal="center" vertical="center" wrapText="1"/>
    </xf>
    <xf numFmtId="0" fontId="27" fillId="13" borderId="40" xfId="0" applyFont="1" applyFill="1" applyBorder="1" applyAlignment="1">
      <alignment horizontal="center" vertical="center" wrapText="1"/>
    </xf>
    <xf numFmtId="0" fontId="27" fillId="13" borderId="46" xfId="0" applyFont="1" applyFill="1" applyBorder="1" applyAlignment="1">
      <alignment horizontal="center" vertical="center" wrapText="1"/>
    </xf>
    <xf numFmtId="0" fontId="27" fillId="13" borderId="41" xfId="0" applyFont="1" applyFill="1" applyBorder="1" applyAlignment="1">
      <alignment horizontal="center" vertical="center" wrapText="1"/>
    </xf>
    <xf numFmtId="0" fontId="27" fillId="11" borderId="32"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32" xfId="0" applyFont="1" applyFill="1" applyBorder="1" applyAlignment="1">
      <alignment horizontal="left" vertical="center" wrapText="1" indent="1"/>
    </xf>
    <xf numFmtId="0" fontId="7" fillId="3" borderId="32" xfId="0" applyFont="1" applyFill="1" applyBorder="1" applyAlignment="1">
      <alignment horizontal="left" vertical="center" wrapText="1" indent="1"/>
    </xf>
    <xf numFmtId="0" fontId="7" fillId="9" borderId="32" xfId="0" applyFont="1" applyFill="1" applyBorder="1" applyAlignment="1">
      <alignment horizontal="left" vertical="center" wrapText="1" indent="1"/>
    </xf>
    <xf numFmtId="0" fontId="20" fillId="5" borderId="32"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7" fillId="3" borderId="32" xfId="0" applyFont="1" applyFill="1" applyBorder="1" applyAlignment="1">
      <alignment horizontal="left" vertical="top" wrapText="1" indent="1"/>
    </xf>
    <xf numFmtId="0" fontId="6" fillId="2" borderId="43" xfId="0" applyFont="1" applyFill="1" applyBorder="1" applyAlignment="1">
      <alignment horizontal="center" vertical="center" wrapText="1"/>
    </xf>
    <xf numFmtId="0" fontId="7" fillId="3" borderId="32" xfId="0" applyFont="1" applyFill="1" applyBorder="1" applyAlignment="1">
      <alignment horizontal="left" vertical="center" wrapText="1"/>
    </xf>
    <xf numFmtId="0" fontId="23" fillId="8" borderId="40" xfId="0" applyFont="1" applyFill="1" applyBorder="1" applyAlignment="1">
      <alignment horizontal="center" vertical="center" wrapText="1"/>
    </xf>
    <xf numFmtId="0" fontId="23" fillId="8" borderId="41" xfId="0" applyFont="1" applyFill="1" applyBorder="1" applyAlignment="1">
      <alignment horizontal="center" vertical="center" wrapText="1"/>
    </xf>
    <xf numFmtId="0" fontId="23" fillId="4" borderId="40" xfId="0" applyFont="1" applyFill="1" applyBorder="1" applyAlignment="1">
      <alignment horizontal="center" vertical="center" wrapText="1"/>
    </xf>
    <xf numFmtId="0" fontId="23" fillId="4" borderId="41" xfId="0" applyFont="1" applyFill="1" applyBorder="1" applyAlignment="1">
      <alignment horizontal="center" vertical="center" wrapText="1"/>
    </xf>
    <xf numFmtId="0" fontId="23" fillId="7" borderId="40" xfId="0" applyFont="1" applyFill="1" applyBorder="1" applyAlignment="1">
      <alignment horizontal="center" vertical="center" wrapText="1"/>
    </xf>
    <xf numFmtId="0" fontId="23" fillId="7" borderId="41" xfId="0" applyFont="1" applyFill="1" applyBorder="1" applyAlignment="1">
      <alignment horizontal="center" vertical="center" wrapText="1"/>
    </xf>
    <xf numFmtId="0" fontId="10" fillId="3" borderId="32" xfId="0" applyFont="1" applyFill="1" applyBorder="1" applyAlignment="1">
      <alignment horizontal="left" vertical="center" wrapText="1" indent="1"/>
    </xf>
    <xf numFmtId="0" fontId="10" fillId="2" borderId="32" xfId="0" applyFont="1" applyFill="1" applyBorder="1" applyAlignment="1">
      <alignment horizontal="center" vertical="center" wrapText="1"/>
    </xf>
    <xf numFmtId="0" fontId="10" fillId="0" borderId="32" xfId="0" applyFont="1" applyBorder="1" applyAlignment="1">
      <alignment horizontal="left" vertical="center" wrapText="1" indent="1"/>
    </xf>
    <xf numFmtId="0" fontId="23" fillId="6" borderId="40" xfId="0" applyFont="1" applyFill="1" applyBorder="1" applyAlignment="1">
      <alignment horizontal="center" vertical="center" wrapText="1"/>
    </xf>
    <xf numFmtId="0" fontId="23" fillId="6" borderId="41" xfId="0" applyFont="1" applyFill="1" applyBorder="1" applyAlignment="1">
      <alignment horizontal="center" vertical="center" wrapText="1"/>
    </xf>
    <xf numFmtId="0" fontId="10" fillId="3" borderId="32" xfId="0" applyFont="1" applyFill="1" applyBorder="1" applyAlignment="1">
      <alignment horizontal="left" vertical="center" wrapText="1"/>
    </xf>
    <xf numFmtId="0" fontId="6" fillId="0" borderId="32" xfId="0" applyFont="1" applyBorder="1" applyAlignment="1">
      <alignment horizontal="center" vertical="center"/>
    </xf>
    <xf numFmtId="0" fontId="7" fillId="0" borderId="32" xfId="0" applyFont="1" applyBorder="1" applyAlignment="1">
      <alignment horizontal="center" vertical="center" wrapText="1"/>
    </xf>
    <xf numFmtId="0" fontId="6" fillId="0" borderId="44" xfId="0" applyFont="1" applyBorder="1" applyAlignment="1">
      <alignment horizontal="center" vertical="center"/>
    </xf>
    <xf numFmtId="0" fontId="6" fillId="0" borderId="43" xfId="0" applyFont="1" applyBorder="1" applyAlignment="1">
      <alignment horizontal="center" vertical="center"/>
    </xf>
    <xf numFmtId="0" fontId="7" fillId="0" borderId="43" xfId="0" applyFont="1" applyBorder="1" applyAlignment="1">
      <alignment horizontal="center" vertical="center" wrapText="1"/>
    </xf>
    <xf numFmtId="0" fontId="24" fillId="0" borderId="32" xfId="0" applyFont="1" applyBorder="1" applyAlignment="1">
      <alignment horizontal="center" vertical="center" wrapText="1"/>
    </xf>
    <xf numFmtId="0" fontId="6" fillId="0" borderId="28" xfId="0" applyFont="1" applyBorder="1" applyAlignment="1">
      <alignment horizontal="center" vertical="center" wrapText="1"/>
    </xf>
    <xf numFmtId="0" fontId="7" fillId="0" borderId="30" xfId="0" applyFont="1" applyBorder="1" applyAlignment="1">
      <alignment horizontal="center" vertical="center" wrapText="1"/>
    </xf>
    <xf numFmtId="0" fontId="6" fillId="0" borderId="32" xfId="0" applyFont="1" applyBorder="1" applyAlignment="1">
      <alignment horizontal="center" vertical="center" wrapText="1"/>
    </xf>
    <xf numFmtId="0" fontId="7" fillId="3" borderId="32" xfId="0" applyFont="1" applyFill="1" applyBorder="1" applyAlignment="1">
      <alignment vertical="center" wrapText="1"/>
    </xf>
    <xf numFmtId="0" fontId="23" fillId="4" borderId="32" xfId="0" applyFont="1" applyFill="1" applyBorder="1" applyAlignment="1">
      <alignment horizontal="center" vertical="center" wrapText="1"/>
    </xf>
    <xf numFmtId="0" fontId="23" fillId="7" borderId="32" xfId="0" applyFont="1" applyFill="1" applyBorder="1" applyAlignment="1">
      <alignment horizontal="center" vertical="center" wrapText="1"/>
    </xf>
    <xf numFmtId="0" fontId="23" fillId="6" borderId="32" xfId="0" applyFont="1" applyFill="1" applyBorder="1" applyAlignment="1">
      <alignment horizontal="center" vertical="center" wrapText="1"/>
    </xf>
    <xf numFmtId="0" fontId="7" fillId="0" borderId="32" xfId="0" applyFont="1" applyBorder="1" applyAlignment="1">
      <alignment vertical="center" wrapText="1"/>
    </xf>
    <xf numFmtId="0" fontId="10" fillId="0" borderId="32" xfId="0" applyFont="1" applyBorder="1" applyAlignment="1">
      <alignment horizontal="center" vertical="center" wrapText="1"/>
    </xf>
    <xf numFmtId="0" fontId="6" fillId="5" borderId="42" xfId="0" applyFont="1" applyFill="1" applyBorder="1" applyAlignment="1" applyProtection="1">
      <alignment horizontal="center" vertical="center" wrapText="1"/>
      <protection locked="0"/>
    </xf>
    <xf numFmtId="0" fontId="6" fillId="5" borderId="43" xfId="0" applyFont="1" applyFill="1" applyBorder="1" applyAlignment="1" applyProtection="1">
      <alignment horizontal="center" vertical="center" wrapText="1"/>
      <protection locked="0"/>
    </xf>
    <xf numFmtId="0" fontId="7" fillId="0" borderId="3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35" xfId="0" applyFont="1" applyBorder="1" applyAlignment="1">
      <alignment horizontal="center" vertical="center" wrapText="1"/>
    </xf>
    <xf numFmtId="0" fontId="6" fillId="0" borderId="42" xfId="0" applyFont="1" applyBorder="1" applyAlignment="1">
      <alignment horizontal="center" vertical="center"/>
    </xf>
    <xf numFmtId="0" fontId="3" fillId="0" borderId="32" xfId="0" applyFont="1" applyBorder="1" applyAlignment="1">
      <alignment horizontal="center" vertical="center" wrapText="1"/>
    </xf>
    <xf numFmtId="0" fontId="0" fillId="5" borderId="42" xfId="0" applyFill="1" applyBorder="1" applyAlignment="1" applyProtection="1">
      <alignment horizontal="center" vertical="center" wrapText="1"/>
      <protection locked="0"/>
    </xf>
    <xf numFmtId="0" fontId="0" fillId="5" borderId="43" xfId="0" applyFill="1" applyBorder="1" applyAlignment="1" applyProtection="1">
      <alignment horizontal="center" vertical="center" wrapText="1"/>
      <protection locked="0"/>
    </xf>
    <xf numFmtId="0" fontId="5" fillId="0" borderId="32" xfId="0" applyFont="1" applyBorder="1" applyAlignment="1">
      <alignment horizontal="center" vertical="center" wrapText="1"/>
    </xf>
    <xf numFmtId="0" fontId="2" fillId="3" borderId="32" xfId="0" applyFont="1" applyFill="1" applyBorder="1" applyAlignment="1">
      <alignment horizontal="left" vertical="center" wrapText="1" indent="1"/>
    </xf>
    <xf numFmtId="0" fontId="2" fillId="0" borderId="32" xfId="0" applyFont="1" applyBorder="1" applyAlignment="1">
      <alignment horizontal="center" vertical="center" wrapText="1"/>
    </xf>
    <xf numFmtId="0" fontId="2" fillId="3" borderId="32" xfId="0" applyFont="1" applyFill="1" applyBorder="1" applyAlignment="1">
      <alignment horizontal="left" vertical="center" wrapText="1"/>
    </xf>
    <xf numFmtId="0" fontId="2" fillId="3" borderId="32" xfId="0" applyFont="1" applyFill="1" applyBorder="1" applyAlignment="1">
      <alignment vertical="top" wrapText="1"/>
    </xf>
    <xf numFmtId="0" fontId="2" fillId="3" borderId="32" xfId="0" applyFont="1" applyFill="1" applyBorder="1" applyAlignment="1">
      <alignment horizontal="left" vertical="top" wrapText="1"/>
    </xf>
    <xf numFmtId="0" fontId="1" fillId="0" borderId="32" xfId="0" applyFont="1" applyBorder="1" applyAlignment="1">
      <alignment horizontal="center" vertical="center"/>
    </xf>
    <xf numFmtId="0" fontId="1" fillId="0" borderId="32"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45"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0" xfId="0" applyFont="1" applyBorder="1" applyAlignment="1">
      <alignment horizontal="center" vertical="center" wrapText="1"/>
    </xf>
    <xf numFmtId="0" fontId="26" fillId="6" borderId="42" xfId="0" applyFont="1" applyFill="1" applyBorder="1" applyAlignment="1">
      <alignment horizontal="center" vertical="center" wrapText="1"/>
    </xf>
    <xf numFmtId="0" fontId="6" fillId="6" borderId="43" xfId="0" applyFont="1" applyFill="1" applyBorder="1" applyAlignment="1">
      <alignment horizontal="center" vertical="center" wrapText="1"/>
    </xf>
    <xf numFmtId="0" fontId="6" fillId="6" borderId="32" xfId="0" applyFont="1" applyFill="1" applyBorder="1" applyAlignment="1">
      <alignment horizontal="center" vertical="center"/>
    </xf>
    <xf numFmtId="0" fontId="6" fillId="6" borderId="14"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7" fillId="3" borderId="32" xfId="0" applyFont="1" applyFill="1" applyBorder="1" applyAlignment="1">
      <alignment horizontal="justify" vertical="center" wrapText="1"/>
    </xf>
    <xf numFmtId="0" fontId="7" fillId="6" borderId="32" xfId="0" applyFont="1" applyFill="1" applyBorder="1" applyAlignment="1">
      <alignment horizontal="center" vertical="center"/>
    </xf>
    <xf numFmtId="0" fontId="6" fillId="4" borderId="14"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7" fillId="0" borderId="32" xfId="0" applyFont="1" applyBorder="1" applyAlignment="1">
      <alignment horizontal="left" vertical="center" wrapText="1"/>
    </xf>
    <xf numFmtId="0" fontId="7" fillId="3" borderId="40" xfId="0" applyFont="1" applyFill="1" applyBorder="1" applyAlignment="1">
      <alignment horizontal="left" vertical="center" wrapText="1"/>
    </xf>
    <xf numFmtId="0" fontId="7" fillId="3" borderId="41" xfId="0" applyFont="1" applyFill="1" applyBorder="1" applyAlignment="1">
      <alignment horizontal="left" vertical="center" wrapText="1"/>
    </xf>
    <xf numFmtId="0" fontId="7" fillId="3" borderId="37" xfId="0" applyFont="1" applyFill="1" applyBorder="1" applyAlignment="1">
      <alignment horizontal="left" vertical="center" wrapText="1"/>
    </xf>
    <xf numFmtId="0" fontId="7" fillId="3" borderId="39" xfId="0" applyFont="1" applyFill="1" applyBorder="1" applyAlignment="1">
      <alignment horizontal="left" vertical="center" wrapText="1"/>
    </xf>
    <xf numFmtId="0" fontId="7" fillId="3" borderId="34" xfId="0" applyFont="1" applyFill="1" applyBorder="1" applyAlignment="1">
      <alignment horizontal="left" vertical="center" wrapText="1"/>
    </xf>
    <xf numFmtId="0" fontId="7" fillId="3" borderId="36" xfId="0" applyFont="1" applyFill="1" applyBorder="1" applyAlignment="1">
      <alignment horizontal="left" vertical="center" wrapText="1"/>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1" fillId="0" borderId="30"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10" xfId="0" applyFont="1" applyBorder="1" applyAlignment="1">
      <alignment horizontal="left" vertical="center" wrapText="1"/>
    </xf>
    <xf numFmtId="0" fontId="1" fillId="0" borderId="13" xfId="0" applyFont="1" applyBorder="1" applyAlignment="1">
      <alignment horizontal="left" vertical="center" wrapText="1"/>
    </xf>
    <xf numFmtId="0" fontId="1" fillId="0" borderId="11" xfId="0" applyFont="1" applyBorder="1" applyAlignment="1">
      <alignment horizontal="left" vertical="center" wrapText="1"/>
    </xf>
    <xf numFmtId="0" fontId="3" fillId="6" borderId="14"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1" xfId="0" applyFont="1" applyBorder="1" applyAlignment="1">
      <alignment horizontal="center" vertical="center" wrapText="1"/>
    </xf>
    <xf numFmtId="0" fontId="2" fillId="3" borderId="32" xfId="0" applyFont="1" applyFill="1" applyBorder="1" applyAlignment="1">
      <alignment vertical="center" wrapText="1"/>
    </xf>
    <xf numFmtId="0" fontId="18" fillId="7" borderId="40" xfId="0" applyFont="1" applyFill="1" applyBorder="1" applyAlignment="1">
      <alignment horizontal="center" vertical="center" wrapText="1"/>
    </xf>
    <xf numFmtId="0" fontId="18" fillId="7" borderId="41" xfId="0" applyFont="1" applyFill="1" applyBorder="1" applyAlignment="1">
      <alignment horizontal="center" vertical="center" wrapText="1"/>
    </xf>
    <xf numFmtId="0" fontId="0" fillId="5" borderId="37" xfId="0" applyFill="1" applyBorder="1" applyAlignment="1" applyProtection="1">
      <alignment horizontal="center" vertical="center" wrapText="1"/>
      <protection locked="0"/>
    </xf>
    <xf numFmtId="0" fontId="0" fillId="5" borderId="45" xfId="0" applyFill="1" applyBorder="1" applyAlignment="1" applyProtection="1">
      <alignment horizontal="center" vertical="center" wrapText="1"/>
      <protection locked="0"/>
    </xf>
    <xf numFmtId="0" fontId="0" fillId="5" borderId="34" xfId="0" applyFill="1" applyBorder="1" applyAlignment="1" applyProtection="1">
      <alignment horizontal="center" vertical="center" wrapText="1"/>
      <protection locked="0"/>
    </xf>
    <xf numFmtId="9" fontId="0" fillId="0" borderId="42" xfId="0" applyNumberFormat="1" applyBorder="1" applyAlignment="1">
      <alignment horizontal="center" vertical="center" wrapText="1"/>
    </xf>
    <xf numFmtId="9" fontId="0" fillId="0" borderId="44" xfId="0" applyNumberFormat="1" applyBorder="1" applyAlignment="1">
      <alignment horizontal="center" vertical="center" wrapText="1"/>
    </xf>
    <xf numFmtId="9" fontId="0" fillId="0" borderId="43" xfId="0" applyNumberFormat="1" applyBorder="1" applyAlignment="1">
      <alignment horizontal="center" vertical="center" wrapText="1"/>
    </xf>
    <xf numFmtId="0" fontId="22" fillId="0" borderId="42"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43"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6" xfId="0" applyFont="1" applyBorder="1" applyAlignment="1">
      <alignment horizontal="center" vertical="center" wrapText="1"/>
    </xf>
    <xf numFmtId="9" fontId="22" fillId="0" borderId="42" xfId="0" applyNumberFormat="1" applyFont="1" applyBorder="1" applyAlignment="1">
      <alignment horizontal="center" vertical="center" wrapText="1"/>
    </xf>
    <xf numFmtId="9" fontId="22" fillId="0" borderId="43" xfId="0" applyNumberFormat="1" applyFont="1" applyBorder="1" applyAlignment="1">
      <alignment horizontal="center" vertical="center" wrapText="1"/>
    </xf>
    <xf numFmtId="9" fontId="22" fillId="0" borderId="44" xfId="0" applyNumberFormat="1" applyFont="1" applyBorder="1" applyAlignment="1">
      <alignment horizontal="center" vertical="center" wrapText="1"/>
    </xf>
    <xf numFmtId="0" fontId="5" fillId="3" borderId="13" xfId="0" applyFont="1" applyFill="1" applyBorder="1" applyAlignment="1">
      <alignment vertical="center" wrapText="1"/>
    </xf>
    <xf numFmtId="0" fontId="5" fillId="3" borderId="0" xfId="0" applyFont="1" applyFill="1" applyBorder="1" applyAlignment="1">
      <alignment vertical="center" wrapText="1"/>
    </xf>
    <xf numFmtId="0" fontId="5" fillId="3" borderId="11" xfId="0" applyFont="1" applyFill="1" applyBorder="1" applyAlignment="1">
      <alignment vertical="center" wrapText="1"/>
    </xf>
    <xf numFmtId="0" fontId="5" fillId="3" borderId="9" xfId="0" applyFont="1" applyFill="1" applyBorder="1" applyAlignment="1">
      <alignment vertical="center" wrapText="1"/>
    </xf>
    <xf numFmtId="0" fontId="3" fillId="3" borderId="32" xfId="0" applyFont="1" applyFill="1" applyBorder="1" applyAlignment="1">
      <alignment horizontal="left" vertical="center" wrapText="1" indent="1"/>
    </xf>
    <xf numFmtId="0" fontId="3" fillId="3" borderId="40" xfId="0" applyFont="1" applyFill="1" applyBorder="1" applyAlignment="1">
      <alignment horizontal="left" vertical="center" wrapText="1" indent="1"/>
    </xf>
    <xf numFmtId="0" fontId="5" fillId="3" borderId="32" xfId="0" applyFont="1" applyFill="1" applyBorder="1" applyAlignment="1">
      <alignment vertical="center" wrapText="1"/>
    </xf>
    <xf numFmtId="0" fontId="5" fillId="3" borderId="40" xfId="0" applyFont="1" applyFill="1" applyBorder="1" applyAlignment="1">
      <alignment vertical="center" wrapText="1"/>
    </xf>
    <xf numFmtId="0" fontId="3" fillId="0" borderId="4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4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8" fillId="6" borderId="40" xfId="0" applyFont="1" applyFill="1" applyBorder="1" applyAlignment="1">
      <alignment horizontal="center" vertical="center" wrapText="1"/>
    </xf>
    <xf numFmtId="0" fontId="18" fillId="6" borderId="41" xfId="0" applyFont="1" applyFill="1" applyBorder="1" applyAlignment="1">
      <alignment horizontal="center" vertical="center" wrapText="1"/>
    </xf>
    <xf numFmtId="0" fontId="2" fillId="0" borderId="32" xfId="0" applyFont="1" applyBorder="1" applyAlignment="1">
      <alignment horizontal="left" vertical="center" wrapText="1" indent="1"/>
    </xf>
    <xf numFmtId="0" fontId="2" fillId="0" borderId="44" xfId="0" applyFont="1"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2" fillId="2" borderId="32" xfId="0" applyFont="1" applyFill="1" applyBorder="1" applyAlignment="1">
      <alignment vertical="center" wrapText="1"/>
    </xf>
    <xf numFmtId="0" fontId="2" fillId="2" borderId="32" xfId="0" applyFont="1" applyFill="1" applyBorder="1" applyAlignment="1">
      <alignment horizontal="center" vertical="center" wrapText="1"/>
    </xf>
    <xf numFmtId="0" fontId="0" fillId="0" borderId="44" xfId="0" applyBorder="1" applyAlignment="1">
      <alignment horizontal="center" vertical="center" wrapText="1"/>
    </xf>
    <xf numFmtId="0" fontId="1" fillId="0" borderId="12" xfId="0" applyFont="1" applyBorder="1" applyAlignment="1">
      <alignment horizontal="center" vertical="center" wrapText="1"/>
    </xf>
    <xf numFmtId="0" fontId="1" fillId="0" borderId="9" xfId="0" applyFont="1" applyBorder="1" applyAlignment="1">
      <alignment horizontal="center" vertical="center"/>
    </xf>
    <xf numFmtId="0" fontId="0" fillId="0" borderId="9" xfId="0" applyBorder="1" applyAlignment="1">
      <alignment horizontal="center" vertical="center"/>
    </xf>
    <xf numFmtId="0" fontId="3" fillId="2" borderId="32" xfId="0" applyFont="1" applyFill="1" applyBorder="1" applyAlignment="1">
      <alignment horizontal="center" vertical="center" wrapText="1"/>
    </xf>
    <xf numFmtId="0" fontId="2" fillId="2" borderId="32" xfId="0" applyFont="1" applyFill="1" applyBorder="1" applyAlignment="1">
      <alignment horizontal="left" vertical="center" wrapText="1" indent="1"/>
    </xf>
    <xf numFmtId="0" fontId="2" fillId="3" borderId="32" xfId="0" applyFont="1" applyFill="1" applyBorder="1" applyAlignment="1">
      <alignment horizontal="center" vertical="center" wrapText="1"/>
    </xf>
    <xf numFmtId="0" fontId="18" fillId="7" borderId="46"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3" borderId="32" xfId="0" applyFont="1" applyFill="1" applyBorder="1" applyAlignment="1">
      <alignment horizontal="justify" vertical="center" wrapText="1"/>
    </xf>
    <xf numFmtId="0" fontId="3" fillId="2" borderId="43" xfId="0" applyFont="1" applyFill="1" applyBorder="1" applyAlignment="1">
      <alignment horizontal="center" vertical="center" wrapText="1"/>
    </xf>
    <xf numFmtId="0" fontId="2" fillId="3" borderId="43" xfId="0" applyFont="1" applyFill="1" applyBorder="1" applyAlignment="1">
      <alignment horizontal="left" vertical="center" wrapText="1"/>
    </xf>
    <xf numFmtId="0" fontId="2" fillId="3" borderId="40" xfId="0" applyFont="1" applyFill="1" applyBorder="1" applyAlignment="1">
      <alignment horizontal="left" vertical="center" wrapText="1"/>
    </xf>
    <xf numFmtId="0" fontId="2" fillId="3" borderId="41" xfId="0" applyFont="1" applyFill="1" applyBorder="1" applyAlignment="1">
      <alignment horizontal="left" vertical="center" wrapText="1"/>
    </xf>
    <xf numFmtId="0" fontId="18" fillId="6" borderId="46" xfId="0" applyFont="1" applyFill="1" applyBorder="1" applyAlignment="1">
      <alignment horizontal="center" vertical="center" wrapText="1"/>
    </xf>
    <xf numFmtId="0" fontId="18" fillId="7" borderId="32" xfId="0" applyFont="1" applyFill="1" applyBorder="1" applyAlignment="1">
      <alignment horizontal="center" vertical="center" wrapText="1"/>
    </xf>
    <xf numFmtId="0" fontId="18" fillId="6" borderId="32" xfId="0" applyFont="1" applyFill="1" applyBorder="1" applyAlignment="1">
      <alignment horizontal="center" vertical="center" wrapText="1"/>
    </xf>
    <xf numFmtId="0" fontId="0" fillId="5" borderId="32" xfId="0" applyFill="1" applyBorder="1" applyAlignment="1" applyProtection="1">
      <alignment horizontal="center" vertical="center" wrapText="1"/>
      <protection locked="0"/>
    </xf>
    <xf numFmtId="0" fontId="0" fillId="0" borderId="32" xfId="0" applyBorder="1" applyAlignment="1">
      <alignment horizontal="center"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xf>
    <xf numFmtId="0" fontId="1" fillId="0" borderId="13" xfId="0" applyFont="1" applyBorder="1" applyAlignment="1">
      <alignment horizontal="center"/>
    </xf>
    <xf numFmtId="0" fontId="0" fillId="0" borderId="12" xfId="0" applyBorder="1" applyAlignment="1">
      <alignment horizontal="center"/>
    </xf>
    <xf numFmtId="0" fontId="5" fillId="2" borderId="32" xfId="0" applyFont="1" applyFill="1" applyBorder="1" applyAlignment="1">
      <alignment horizontal="center" vertical="center" wrapText="1"/>
    </xf>
    <xf numFmtId="0" fontId="0" fillId="0" borderId="30" xfId="0" applyBorder="1" applyAlignment="1">
      <alignment horizontal="center" vertical="center" wrapText="1"/>
    </xf>
    <xf numFmtId="0" fontId="0" fillId="5" borderId="44" xfId="0" applyFill="1" applyBorder="1" applyAlignment="1" applyProtection="1">
      <alignment horizontal="center" vertical="center" wrapText="1"/>
      <protection locked="0"/>
    </xf>
    <xf numFmtId="0" fontId="12" fillId="3" borderId="32" xfId="0" applyFont="1" applyFill="1" applyBorder="1" applyAlignment="1">
      <alignment horizontal="left" vertical="center" wrapText="1" indent="1"/>
    </xf>
    <xf numFmtId="0" fontId="5" fillId="2" borderId="32" xfId="0" applyFont="1" applyFill="1" applyBorder="1" applyAlignment="1">
      <alignment horizontal="center" vertical="top" wrapText="1"/>
    </xf>
    <xf numFmtId="0" fontId="0" fillId="0" borderId="30" xfId="0" applyBorder="1" applyAlignment="1">
      <alignment horizontal="center"/>
    </xf>
    <xf numFmtId="0" fontId="5" fillId="2" borderId="32" xfId="0" applyFont="1" applyFill="1" applyBorder="1" applyAlignment="1">
      <alignment vertical="center" wrapText="1"/>
    </xf>
    <xf numFmtId="0" fontId="2" fillId="2" borderId="32" xfId="0" applyFont="1" applyFill="1" applyBorder="1" applyAlignment="1">
      <alignment horizontal="left" vertical="center" wrapText="1"/>
    </xf>
    <xf numFmtId="0" fontId="2" fillId="2" borderId="37"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 fillId="0" borderId="1" xfId="0" applyFont="1" applyBorder="1" applyAlignment="1">
      <alignment horizontal="center" vertical="center"/>
    </xf>
    <xf numFmtId="0" fontId="5" fillId="2" borderId="32" xfId="0" applyFont="1" applyFill="1" applyBorder="1" applyAlignment="1">
      <alignment horizontal="justify" vertical="center" wrapText="1"/>
    </xf>
    <xf numFmtId="0" fontId="2" fillId="2" borderId="32" xfId="0" applyFont="1" applyFill="1" applyBorder="1" applyAlignment="1">
      <alignment horizontal="justify" vertical="center" wrapText="1"/>
    </xf>
    <xf numFmtId="0" fontId="5" fillId="2" borderId="32" xfId="0" applyFont="1" applyFill="1" applyBorder="1" applyAlignment="1">
      <alignment horizontal="left" vertical="center" wrapText="1" indent="2"/>
    </xf>
    <xf numFmtId="0" fontId="7" fillId="5" borderId="32" xfId="0" applyFont="1" applyFill="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10"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0" fontId="10" fillId="2" borderId="32" xfId="0" applyFont="1" applyFill="1" applyBorder="1" applyAlignment="1">
      <alignment horizontal="left" vertical="center" wrapText="1" indent="1"/>
    </xf>
    <xf numFmtId="0" fontId="10" fillId="2" borderId="32" xfId="0" applyFont="1" applyFill="1" applyBorder="1" applyAlignment="1">
      <alignment horizontal="left" vertical="center" wrapText="1"/>
    </xf>
    <xf numFmtId="0" fontId="1" fillId="0" borderId="0" xfId="0" applyFont="1" applyBorder="1" applyAlignment="1">
      <alignment horizontal="center" vertical="center"/>
    </xf>
    <xf numFmtId="0" fontId="0" fillId="0" borderId="0" xfId="0" applyBorder="1" applyAlignment="1">
      <alignment horizontal="center" vertical="center"/>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0" fillId="0" borderId="44" xfId="0" applyFont="1" applyBorder="1" applyAlignment="1">
      <alignment horizontal="center" vertical="center" wrapText="1"/>
    </xf>
    <xf numFmtId="0" fontId="2" fillId="0" borderId="32" xfId="0" applyFont="1" applyBorder="1" applyAlignment="1">
      <alignment vertical="center" wrapText="1"/>
    </xf>
    <xf numFmtId="0" fontId="2" fillId="0" borderId="32" xfId="0" applyFont="1" applyBorder="1" applyAlignment="1">
      <alignment horizontal="left" vertical="center" wrapText="1"/>
    </xf>
    <xf numFmtId="0" fontId="0" fillId="0" borderId="42" xfId="0" applyFont="1" applyBorder="1" applyAlignment="1">
      <alignment horizontal="center" vertical="center"/>
    </xf>
    <xf numFmtId="0" fontId="0" fillId="0" borderId="44" xfId="0" applyFont="1" applyBorder="1" applyAlignment="1">
      <alignment horizontal="center" vertical="center"/>
    </xf>
    <xf numFmtId="0" fontId="0" fillId="0" borderId="43" xfId="0" applyFont="1" applyBorder="1" applyAlignment="1">
      <alignment horizontal="center" vertical="center"/>
    </xf>
    <xf numFmtId="0" fontId="2" fillId="0" borderId="37" xfId="0" applyFont="1" applyBorder="1" applyAlignment="1">
      <alignment vertical="center" wrapText="1"/>
    </xf>
    <xf numFmtId="0" fontId="2" fillId="0" borderId="39" xfId="0" applyFont="1" applyBorder="1" applyAlignment="1">
      <alignment vertical="center" wrapText="1"/>
    </xf>
    <xf numFmtId="0" fontId="2" fillId="0" borderId="45" xfId="0" applyFont="1" applyBorder="1" applyAlignment="1">
      <alignment vertical="center" wrapText="1"/>
    </xf>
    <xf numFmtId="0" fontId="2" fillId="0" borderId="33" xfId="0" applyFont="1" applyBorder="1" applyAlignment="1">
      <alignment vertical="center" wrapText="1"/>
    </xf>
    <xf numFmtId="0" fontId="2" fillId="0" borderId="34" xfId="0" applyFont="1" applyBorder="1" applyAlignment="1">
      <alignment vertical="center" wrapText="1"/>
    </xf>
    <xf numFmtId="0" fontId="2" fillId="0" borderId="36" xfId="0" applyFont="1" applyBorder="1" applyAlignment="1">
      <alignment vertical="center" wrapText="1"/>
    </xf>
    <xf numFmtId="0" fontId="5" fillId="0" borderId="37" xfId="0" applyFont="1" applyBorder="1" applyAlignment="1">
      <alignment horizontal="left" vertical="center" wrapText="1"/>
    </xf>
    <xf numFmtId="0" fontId="5" fillId="0" borderId="39" xfId="0" applyFont="1" applyBorder="1" applyAlignment="1">
      <alignment horizontal="left" vertical="center" wrapText="1"/>
    </xf>
    <xf numFmtId="0" fontId="5" fillId="0" borderId="45" xfId="0" applyFont="1" applyBorder="1" applyAlignment="1">
      <alignment horizontal="left" vertical="center" wrapText="1"/>
    </xf>
    <xf numFmtId="0" fontId="5" fillId="0" borderId="33" xfId="0" applyFont="1" applyBorder="1" applyAlignment="1">
      <alignment horizontal="left" vertical="center" wrapText="1"/>
    </xf>
    <xf numFmtId="0" fontId="3" fillId="0" borderId="42" xfId="0" applyFont="1" applyBorder="1" applyAlignment="1">
      <alignment horizontal="center" vertical="center" wrapText="1"/>
    </xf>
    <xf numFmtId="0" fontId="5" fillId="2" borderId="42"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1" xfId="0" applyFont="1" applyBorder="1" applyAlignment="1">
      <alignment horizontal="center" vertical="center" wrapText="1"/>
    </xf>
    <xf numFmtId="0" fontId="0" fillId="0" borderId="27" xfId="0" applyBorder="1" applyAlignment="1">
      <alignment horizontal="center"/>
    </xf>
    <xf numFmtId="0" fontId="0" fillId="0" borderId="31" xfId="0" applyBorder="1" applyAlignment="1">
      <alignment horizontal="center"/>
    </xf>
    <xf numFmtId="0" fontId="0" fillId="0" borderId="26" xfId="0" applyBorder="1" applyAlignment="1">
      <alignment horizontal="center"/>
    </xf>
    <xf numFmtId="0" fontId="9" fillId="2" borderId="32" xfId="0" applyFont="1" applyFill="1" applyBorder="1" applyAlignment="1">
      <alignment horizontal="center" vertical="center" wrapText="1"/>
    </xf>
    <xf numFmtId="0" fontId="5" fillId="2" borderId="37" xfId="0" applyFont="1" applyFill="1" applyBorder="1" applyAlignment="1">
      <alignment horizontal="left" vertical="center" wrapText="1"/>
    </xf>
    <xf numFmtId="0" fontId="5" fillId="2" borderId="39" xfId="0" applyFont="1" applyFill="1" applyBorder="1" applyAlignment="1">
      <alignment horizontal="left" vertical="center" wrapText="1"/>
    </xf>
    <xf numFmtId="0" fontId="5" fillId="2" borderId="45"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9" fillId="2" borderId="42"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0" fillId="0" borderId="28" xfId="0" applyBorder="1" applyAlignment="1">
      <alignment horizontal="center"/>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1" xfId="0" applyFont="1" applyBorder="1" applyAlignment="1">
      <alignment horizontal="center" vertical="center" wrapText="1"/>
    </xf>
    <xf numFmtId="0" fontId="5" fillId="0" borderId="27" xfId="0" applyFont="1" applyBorder="1" applyAlignment="1">
      <alignment vertical="center" wrapText="1"/>
    </xf>
    <xf numFmtId="0" fontId="5" fillId="0" borderId="19" xfId="0" applyFont="1" applyBorder="1" applyAlignment="1">
      <alignment vertical="center" wrapText="1"/>
    </xf>
    <xf numFmtId="0" fontId="5" fillId="0" borderId="31" xfId="0" applyFont="1" applyBorder="1" applyAlignment="1">
      <alignment vertical="center" wrapText="1"/>
    </xf>
    <xf numFmtId="0" fontId="5" fillId="0" borderId="18" xfId="0" applyFont="1" applyBorder="1" applyAlignment="1">
      <alignment vertical="center" wrapText="1"/>
    </xf>
    <xf numFmtId="0" fontId="5" fillId="0" borderId="26" xfId="0" applyFont="1" applyBorder="1" applyAlignment="1">
      <alignment vertical="center" wrapText="1"/>
    </xf>
    <xf numFmtId="0" fontId="5" fillId="0" borderId="23" xfId="0" applyFont="1" applyBorder="1" applyAlignment="1">
      <alignment vertical="center" wrapText="1"/>
    </xf>
    <xf numFmtId="0" fontId="5" fillId="0" borderId="30" xfId="0" applyFont="1" applyBorder="1" applyAlignment="1">
      <alignment vertical="center" wrapText="1"/>
    </xf>
    <xf numFmtId="0" fontId="5" fillId="0" borderId="29" xfId="0" applyFont="1" applyBorder="1" applyAlignment="1">
      <alignment vertical="center" wrapText="1"/>
    </xf>
    <xf numFmtId="0" fontId="0" fillId="0" borderId="32" xfId="0" applyBorder="1" applyAlignment="1">
      <alignment horizontal="center" vertical="center" wrapText="1"/>
    </xf>
    <xf numFmtId="0" fontId="5" fillId="2" borderId="32" xfId="0" applyFont="1" applyFill="1" applyBorder="1" applyAlignment="1">
      <alignment horizontal="left" vertical="center" wrapText="1"/>
    </xf>
    <xf numFmtId="0" fontId="1" fillId="0" borderId="3" xfId="0" applyFont="1" applyBorder="1" applyAlignment="1">
      <alignment horizontal="center" vertical="center"/>
    </xf>
    <xf numFmtId="0" fontId="5" fillId="2" borderId="37"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9" xfId="0" applyFont="1" applyBorder="1" applyAlignment="1">
      <alignment horizontal="center" vertical="center" wrapText="1"/>
    </xf>
  </cellXfs>
  <cellStyles count="4">
    <cellStyle name="Comma [0]" xfId="2" builtinId="6"/>
    <cellStyle name="Normal" xfId="0" builtinId="0"/>
    <cellStyle name="Normal 3"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workbookViewId="0"/>
  </sheetViews>
  <sheetFormatPr defaultRowHeight="15" x14ac:dyDescent="0.25"/>
  <cols>
    <col min="2" max="2" width="18.140625" customWidth="1"/>
    <col min="10" max="10" width="1.28515625" customWidth="1"/>
  </cols>
  <sheetData>
    <row r="1" spans="1:21" x14ac:dyDescent="0.25">
      <c r="C1" s="280" t="s">
        <v>436</v>
      </c>
      <c r="D1" s="280"/>
      <c r="E1" s="280"/>
      <c r="F1" s="280"/>
      <c r="G1" s="280"/>
      <c r="H1" s="280"/>
      <c r="I1" s="280"/>
      <c r="J1" s="13"/>
      <c r="K1" s="280" t="s">
        <v>458</v>
      </c>
      <c r="L1" s="280"/>
      <c r="M1" s="280"/>
      <c r="N1" s="280"/>
      <c r="O1" s="280"/>
      <c r="P1" s="281" t="s">
        <v>459</v>
      </c>
      <c r="Q1" s="280" t="s">
        <v>460</v>
      </c>
      <c r="R1" s="280"/>
      <c r="S1" s="280"/>
      <c r="T1" s="280"/>
      <c r="U1" s="280"/>
    </row>
    <row r="2" spans="1:21" x14ac:dyDescent="0.25">
      <c r="A2" t="s">
        <v>434</v>
      </c>
      <c r="B2" t="s">
        <v>457</v>
      </c>
      <c r="C2">
        <v>2017</v>
      </c>
      <c r="D2">
        <v>2018</v>
      </c>
      <c r="E2">
        <v>2019</v>
      </c>
      <c r="F2">
        <v>2020</v>
      </c>
      <c r="G2">
        <v>2021</v>
      </c>
      <c r="H2">
        <v>2022</v>
      </c>
      <c r="I2">
        <v>2023</v>
      </c>
      <c r="J2" s="13"/>
      <c r="K2">
        <v>2019</v>
      </c>
      <c r="L2">
        <v>2020</v>
      </c>
      <c r="M2">
        <v>2021</v>
      </c>
      <c r="N2">
        <v>2022</v>
      </c>
      <c r="O2">
        <v>2023</v>
      </c>
      <c r="P2" s="281"/>
      <c r="Q2">
        <f>K2</f>
        <v>2019</v>
      </c>
      <c r="R2">
        <f>L2</f>
        <v>2020</v>
      </c>
      <c r="S2">
        <f>M2</f>
        <v>2021</v>
      </c>
      <c r="T2">
        <f>N2</f>
        <v>2022</v>
      </c>
      <c r="U2">
        <f>O2</f>
        <v>2023</v>
      </c>
    </row>
    <row r="3" spans="1:21" x14ac:dyDescent="0.25">
      <c r="B3" t="s">
        <v>437</v>
      </c>
      <c r="J3" s="13"/>
    </row>
    <row r="4" spans="1:21" x14ac:dyDescent="0.25">
      <c r="B4" t="s">
        <v>438</v>
      </c>
      <c r="J4" s="13"/>
    </row>
    <row r="5" spans="1:21" x14ac:dyDescent="0.25">
      <c r="B5" t="s">
        <v>439</v>
      </c>
      <c r="J5" s="13"/>
    </row>
    <row r="6" spans="1:21" x14ac:dyDescent="0.25">
      <c r="B6" t="s">
        <v>440</v>
      </c>
      <c r="J6" s="13"/>
    </row>
    <row r="7" spans="1:21" x14ac:dyDescent="0.25">
      <c r="B7" t="s">
        <v>441</v>
      </c>
      <c r="J7" s="13"/>
    </row>
    <row r="8" spans="1:21" x14ac:dyDescent="0.25">
      <c r="B8" t="s">
        <v>442</v>
      </c>
      <c r="J8" s="13"/>
    </row>
    <row r="9" spans="1:21" x14ac:dyDescent="0.25">
      <c r="B9" t="s">
        <v>443</v>
      </c>
      <c r="J9" s="13"/>
    </row>
    <row r="10" spans="1:21" x14ac:dyDescent="0.25">
      <c r="B10" t="s">
        <v>444</v>
      </c>
      <c r="J10" s="13"/>
    </row>
    <row r="11" spans="1:21" x14ac:dyDescent="0.25">
      <c r="B11" t="s">
        <v>445</v>
      </c>
      <c r="J11" s="13"/>
    </row>
    <row r="12" spans="1:21" x14ac:dyDescent="0.25">
      <c r="B12" t="s">
        <v>446</v>
      </c>
      <c r="J12" s="13"/>
    </row>
    <row r="13" spans="1:21" x14ac:dyDescent="0.25">
      <c r="B13" t="s">
        <v>447</v>
      </c>
      <c r="J13" s="13"/>
    </row>
    <row r="14" spans="1:21" x14ac:dyDescent="0.25">
      <c r="B14" t="s">
        <v>448</v>
      </c>
      <c r="J14" s="13"/>
    </row>
    <row r="15" spans="1:21" x14ac:dyDescent="0.25">
      <c r="B15" t="s">
        <v>449</v>
      </c>
      <c r="J15" s="13"/>
    </row>
    <row r="16" spans="1:21" x14ac:dyDescent="0.25">
      <c r="B16" t="s">
        <v>450</v>
      </c>
      <c r="J16" s="13"/>
    </row>
    <row r="17" spans="2:10" x14ac:dyDescent="0.25">
      <c r="B17" t="s">
        <v>451</v>
      </c>
      <c r="J17" s="13"/>
    </row>
    <row r="18" spans="2:10" x14ac:dyDescent="0.25">
      <c r="B18" t="s">
        <v>452</v>
      </c>
      <c r="J18" s="13"/>
    </row>
    <row r="19" spans="2:10" x14ac:dyDescent="0.25">
      <c r="B19" t="s">
        <v>453</v>
      </c>
      <c r="J19" s="13"/>
    </row>
    <row r="20" spans="2:10" x14ac:dyDescent="0.25">
      <c r="B20" t="s">
        <v>454</v>
      </c>
      <c r="J20" s="13"/>
    </row>
    <row r="21" spans="2:10" x14ac:dyDescent="0.25">
      <c r="B21" t="s">
        <v>455</v>
      </c>
      <c r="J21" s="13"/>
    </row>
    <row r="22" spans="2:10" x14ac:dyDescent="0.25">
      <c r="B22" t="s">
        <v>456</v>
      </c>
      <c r="J22" s="13"/>
    </row>
    <row r="23" spans="2:10" x14ac:dyDescent="0.25">
      <c r="J23" s="13"/>
    </row>
  </sheetData>
  <mergeCells count="4">
    <mergeCell ref="C1:I1"/>
    <mergeCell ref="K1:O1"/>
    <mergeCell ref="Q1:U1"/>
    <mergeCell ref="P1:P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tabSelected="1" topLeftCell="K12" zoomScale="91" zoomScaleNormal="91" workbookViewId="0">
      <selection activeCell="Q19" sqref="Q19"/>
    </sheetView>
  </sheetViews>
  <sheetFormatPr defaultRowHeight="15" x14ac:dyDescent="0.25"/>
  <cols>
    <col min="1" max="1" width="13" style="37" hidden="1" customWidth="1"/>
    <col min="2" max="2" width="41" style="39" hidden="1" customWidth="1"/>
    <col min="3" max="3" width="12" customWidth="1"/>
    <col min="4" max="4" width="21" customWidth="1"/>
    <col min="5" max="5" width="20.85546875" customWidth="1"/>
    <col min="6" max="6" width="38" style="68" customWidth="1"/>
    <col min="7" max="7" width="0.140625" hidden="1" customWidth="1"/>
    <col min="8" max="8" width="0.140625" style="75" hidden="1" customWidth="1"/>
    <col min="9" max="9" width="30.7109375" style="65" hidden="1" customWidth="1"/>
    <col min="10" max="10" width="18" hidden="1" customWidth="1"/>
    <col min="11" max="11" width="26.5703125" customWidth="1"/>
    <col min="12" max="12" width="18" style="211" customWidth="1"/>
    <col min="13" max="13" width="29.85546875" customWidth="1"/>
    <col min="14" max="14" width="17.7109375" style="211" customWidth="1"/>
    <col min="15" max="15" width="27.5703125" customWidth="1"/>
    <col min="16" max="16" width="18.85546875" style="211" customWidth="1"/>
    <col min="17" max="17" width="29.7109375" customWidth="1"/>
    <col min="18" max="18" width="18.42578125" style="211" customWidth="1"/>
  </cols>
  <sheetData>
    <row r="1" spans="1:18" ht="73.5" customHeight="1" thickBot="1" x14ac:dyDescent="0.3">
      <c r="A1" s="33" t="s">
        <v>483</v>
      </c>
      <c r="B1" s="33" t="s">
        <v>467</v>
      </c>
      <c r="C1" s="27" t="s">
        <v>0</v>
      </c>
      <c r="D1" s="20" t="s">
        <v>1</v>
      </c>
      <c r="E1" s="204" t="s">
        <v>2</v>
      </c>
      <c r="F1" s="204" t="s">
        <v>3</v>
      </c>
      <c r="G1" s="360" t="s">
        <v>4</v>
      </c>
      <c r="H1" s="361"/>
      <c r="I1" s="201" t="s">
        <v>1054</v>
      </c>
      <c r="J1" s="201" t="s">
        <v>1055</v>
      </c>
      <c r="K1" s="307" t="s">
        <v>1056</v>
      </c>
      <c r="L1" s="308"/>
      <c r="M1" s="200" t="s">
        <v>1057</v>
      </c>
      <c r="N1" s="200" t="s">
        <v>1058</v>
      </c>
      <c r="O1" s="356" t="s">
        <v>1059</v>
      </c>
      <c r="P1" s="357"/>
      <c r="Q1" s="202" t="s">
        <v>1060</v>
      </c>
      <c r="R1" s="202" t="s">
        <v>1168</v>
      </c>
    </row>
    <row r="2" spans="1:18" ht="72.75" customHeight="1" thickBot="1" x14ac:dyDescent="0.3">
      <c r="A2" s="38" t="s">
        <v>517</v>
      </c>
      <c r="B2" s="97" t="s">
        <v>516</v>
      </c>
      <c r="C2" s="172" t="s">
        <v>80</v>
      </c>
      <c r="D2" s="369" t="s">
        <v>81</v>
      </c>
      <c r="E2" s="370"/>
      <c r="F2" s="173" t="s">
        <v>82</v>
      </c>
      <c r="G2" s="173" t="s">
        <v>764</v>
      </c>
      <c r="H2" s="174" t="s">
        <v>463</v>
      </c>
      <c r="I2" s="173" t="s">
        <v>1277</v>
      </c>
      <c r="J2" s="175" t="s">
        <v>631</v>
      </c>
      <c r="K2" s="173" t="s">
        <v>764</v>
      </c>
      <c r="L2" s="193" t="s">
        <v>463</v>
      </c>
      <c r="M2" s="173" t="s">
        <v>1277</v>
      </c>
      <c r="N2" s="187" t="s">
        <v>631</v>
      </c>
      <c r="O2" s="173" t="s">
        <v>764</v>
      </c>
      <c r="P2" s="193" t="s">
        <v>463</v>
      </c>
      <c r="Q2" s="173" t="s">
        <v>1277</v>
      </c>
      <c r="R2" s="187" t="s">
        <v>631</v>
      </c>
    </row>
    <row r="3" spans="1:18" ht="85.5" customHeight="1" thickBot="1" x14ac:dyDescent="0.3">
      <c r="A3" s="372" t="s">
        <v>518</v>
      </c>
      <c r="B3" s="371" t="s">
        <v>522</v>
      </c>
      <c r="C3" s="172" t="s">
        <v>83</v>
      </c>
      <c r="D3" s="358" t="s">
        <v>84</v>
      </c>
      <c r="E3" s="358"/>
      <c r="F3" s="217" t="s">
        <v>1278</v>
      </c>
      <c r="G3" s="218" t="s">
        <v>765</v>
      </c>
      <c r="H3" s="219" t="s">
        <v>463</v>
      </c>
      <c r="I3" s="217" t="s">
        <v>1279</v>
      </c>
      <c r="J3" s="220" t="s">
        <v>631</v>
      </c>
      <c r="K3" s="218" t="s">
        <v>765</v>
      </c>
      <c r="L3" s="221" t="s">
        <v>463</v>
      </c>
      <c r="M3" s="217" t="s">
        <v>1382</v>
      </c>
      <c r="N3" s="222" t="s">
        <v>631</v>
      </c>
      <c r="O3" s="218" t="s">
        <v>765</v>
      </c>
      <c r="P3" s="221" t="s">
        <v>463</v>
      </c>
      <c r="Q3" s="217" t="s">
        <v>1383</v>
      </c>
      <c r="R3" s="222" t="s">
        <v>631</v>
      </c>
    </row>
    <row r="4" spans="1:18" ht="57.75" customHeight="1" thickBot="1" x14ac:dyDescent="0.3">
      <c r="A4" s="372"/>
      <c r="B4" s="371"/>
      <c r="C4" s="172" t="s">
        <v>85</v>
      </c>
      <c r="D4" s="358" t="s">
        <v>86</v>
      </c>
      <c r="E4" s="358"/>
      <c r="F4" s="217" t="s">
        <v>1280</v>
      </c>
      <c r="G4" s="218" t="s">
        <v>766</v>
      </c>
      <c r="H4" s="219"/>
      <c r="I4" s="217" t="s">
        <v>1281</v>
      </c>
      <c r="J4" s="220"/>
      <c r="K4" s="218" t="s">
        <v>766</v>
      </c>
      <c r="L4" s="221" t="s">
        <v>463</v>
      </c>
      <c r="M4" s="217" t="s">
        <v>1385</v>
      </c>
      <c r="N4" s="222" t="s">
        <v>959</v>
      </c>
      <c r="O4" s="218" t="s">
        <v>766</v>
      </c>
      <c r="P4" s="221" t="s">
        <v>463</v>
      </c>
      <c r="Q4" s="217" t="s">
        <v>1384</v>
      </c>
      <c r="R4" s="222" t="s">
        <v>631</v>
      </c>
    </row>
    <row r="5" spans="1:18" ht="40.5" customHeight="1" thickBot="1" x14ac:dyDescent="0.3">
      <c r="A5" s="372"/>
      <c r="B5" s="371"/>
      <c r="C5" s="223" t="s">
        <v>87</v>
      </c>
      <c r="D5" s="358" t="s">
        <v>944</v>
      </c>
      <c r="E5" s="358"/>
      <c r="F5" s="224" t="s">
        <v>1282</v>
      </c>
      <c r="G5" s="218" t="s">
        <v>767</v>
      </c>
      <c r="H5" s="219"/>
      <c r="I5" s="225" t="s">
        <v>1039</v>
      </c>
      <c r="J5" s="226"/>
      <c r="K5" s="218" t="s">
        <v>767</v>
      </c>
      <c r="L5" s="221" t="s">
        <v>463</v>
      </c>
      <c r="M5" s="225" t="s">
        <v>1393</v>
      </c>
      <c r="N5" s="227" t="s">
        <v>959</v>
      </c>
      <c r="O5" s="218" t="s">
        <v>767</v>
      </c>
      <c r="P5" s="221" t="s">
        <v>463</v>
      </c>
      <c r="Q5" s="225" t="s">
        <v>1394</v>
      </c>
      <c r="R5" s="222" t="s">
        <v>959</v>
      </c>
    </row>
    <row r="6" spans="1:18" ht="35.25" customHeight="1" thickBot="1" x14ac:dyDescent="0.3">
      <c r="A6" s="372"/>
      <c r="B6" s="371"/>
      <c r="C6" s="323" t="s">
        <v>88</v>
      </c>
      <c r="D6" s="365" t="s">
        <v>945</v>
      </c>
      <c r="E6" s="366"/>
      <c r="F6" s="217" t="s">
        <v>1283</v>
      </c>
      <c r="G6" s="217" t="s">
        <v>768</v>
      </c>
      <c r="H6" s="219"/>
      <c r="I6" s="353" t="s">
        <v>1040</v>
      </c>
      <c r="J6" s="359"/>
      <c r="K6" s="217" t="s">
        <v>768</v>
      </c>
      <c r="L6" s="221" t="s">
        <v>463</v>
      </c>
      <c r="M6" s="353" t="s">
        <v>1396</v>
      </c>
      <c r="N6" s="355" t="s">
        <v>632</v>
      </c>
      <c r="O6" s="217" t="s">
        <v>768</v>
      </c>
      <c r="P6" s="221" t="s">
        <v>463</v>
      </c>
      <c r="Q6" s="353" t="s">
        <v>1395</v>
      </c>
      <c r="R6" s="355" t="s">
        <v>632</v>
      </c>
    </row>
    <row r="7" spans="1:18" ht="39" customHeight="1" thickBot="1" x14ac:dyDescent="0.3">
      <c r="A7" s="372"/>
      <c r="B7" s="371"/>
      <c r="C7" s="323"/>
      <c r="D7" s="367"/>
      <c r="E7" s="368"/>
      <c r="F7" s="217" t="s">
        <v>1284</v>
      </c>
      <c r="G7" s="228"/>
      <c r="H7" s="219"/>
      <c r="I7" s="354"/>
      <c r="J7" s="359"/>
      <c r="K7" s="228"/>
      <c r="L7" s="221"/>
      <c r="M7" s="354"/>
      <c r="N7" s="355"/>
      <c r="O7" s="228"/>
      <c r="P7" s="221"/>
      <c r="Q7" s="354"/>
      <c r="R7" s="355"/>
    </row>
    <row r="8" spans="1:18" ht="45" customHeight="1" thickBot="1" x14ac:dyDescent="0.3">
      <c r="A8" s="372"/>
      <c r="B8" s="371"/>
      <c r="C8" s="172" t="s">
        <v>89</v>
      </c>
      <c r="D8" s="358" t="s">
        <v>946</v>
      </c>
      <c r="E8" s="358"/>
      <c r="F8" s="173" t="s">
        <v>1285</v>
      </c>
      <c r="G8" s="173" t="s">
        <v>769</v>
      </c>
      <c r="H8" s="176"/>
      <c r="I8" s="229" t="s">
        <v>1024</v>
      </c>
      <c r="J8" s="186"/>
      <c r="K8" s="173" t="s">
        <v>769</v>
      </c>
      <c r="L8" s="223" t="s">
        <v>463</v>
      </c>
      <c r="M8" s="229" t="s">
        <v>1161</v>
      </c>
      <c r="N8" s="230" t="s">
        <v>631</v>
      </c>
      <c r="O8" s="173" t="s">
        <v>769</v>
      </c>
      <c r="P8" s="223" t="s">
        <v>463</v>
      </c>
      <c r="Q8" s="229" t="s">
        <v>1158</v>
      </c>
      <c r="R8" s="230" t="s">
        <v>631</v>
      </c>
    </row>
    <row r="9" spans="1:18" ht="36" customHeight="1" thickBot="1" x14ac:dyDescent="0.3">
      <c r="A9" s="372"/>
      <c r="B9" s="371"/>
      <c r="C9" s="172" t="s">
        <v>90</v>
      </c>
      <c r="D9" s="358" t="s">
        <v>947</v>
      </c>
      <c r="E9" s="358"/>
      <c r="F9" s="172" t="s">
        <v>948</v>
      </c>
      <c r="G9" s="173" t="s">
        <v>770</v>
      </c>
      <c r="H9" s="174"/>
      <c r="I9" s="229" t="s">
        <v>1025</v>
      </c>
      <c r="J9" s="175"/>
      <c r="K9" s="173" t="s">
        <v>770</v>
      </c>
      <c r="L9" s="193" t="s">
        <v>463</v>
      </c>
      <c r="M9" s="229" t="s">
        <v>1162</v>
      </c>
      <c r="N9" s="187" t="s">
        <v>632</v>
      </c>
      <c r="O9" s="173" t="s">
        <v>770</v>
      </c>
      <c r="P9" s="193" t="s">
        <v>463</v>
      </c>
      <c r="Q9" s="229" t="s">
        <v>1159</v>
      </c>
      <c r="R9" s="187" t="s">
        <v>631</v>
      </c>
    </row>
    <row r="10" spans="1:18" ht="39.75" customHeight="1" thickBot="1" x14ac:dyDescent="0.3">
      <c r="A10" s="372"/>
      <c r="B10" s="371"/>
      <c r="C10" s="172" t="s">
        <v>91</v>
      </c>
      <c r="D10" s="358" t="s">
        <v>92</v>
      </c>
      <c r="E10" s="358"/>
      <c r="F10" s="224" t="s">
        <v>949</v>
      </c>
      <c r="G10" s="217" t="s">
        <v>771</v>
      </c>
      <c r="H10" s="219"/>
      <c r="I10" s="225" t="s">
        <v>1041</v>
      </c>
      <c r="J10" s="220"/>
      <c r="K10" s="217" t="s">
        <v>771</v>
      </c>
      <c r="L10" s="221" t="s">
        <v>463</v>
      </c>
      <c r="M10" s="225" t="s">
        <v>1160</v>
      </c>
      <c r="N10" s="222" t="s">
        <v>631</v>
      </c>
      <c r="O10" s="217" t="s">
        <v>771</v>
      </c>
      <c r="P10" s="221" t="s">
        <v>463</v>
      </c>
      <c r="Q10" s="225" t="s">
        <v>1400</v>
      </c>
      <c r="R10" s="222" t="s">
        <v>631</v>
      </c>
    </row>
    <row r="11" spans="1:18" ht="44.25" customHeight="1" thickBot="1" x14ac:dyDescent="0.3">
      <c r="A11" s="372" t="s">
        <v>519</v>
      </c>
      <c r="B11" s="371" t="s">
        <v>523</v>
      </c>
      <c r="C11" s="172" t="s">
        <v>93</v>
      </c>
      <c r="D11" s="363" t="s">
        <v>1167</v>
      </c>
      <c r="E11" s="364"/>
      <c r="F11" s="172" t="s">
        <v>94</v>
      </c>
      <c r="G11" s="214" t="s">
        <v>772</v>
      </c>
      <c r="H11" s="174"/>
      <c r="I11" s="229" t="s">
        <v>1026</v>
      </c>
      <c r="J11" s="175"/>
      <c r="K11" s="214" t="s">
        <v>772</v>
      </c>
      <c r="L11" s="193" t="s">
        <v>1072</v>
      </c>
      <c r="M11" s="229" t="s">
        <v>1406</v>
      </c>
      <c r="N11" s="187" t="s">
        <v>632</v>
      </c>
      <c r="O11" s="214" t="s">
        <v>772</v>
      </c>
      <c r="P11" s="193" t="s">
        <v>1072</v>
      </c>
      <c r="Q11" s="229" t="s">
        <v>1407</v>
      </c>
      <c r="R11" s="187" t="s">
        <v>632</v>
      </c>
    </row>
    <row r="12" spans="1:18" ht="99.75" customHeight="1" thickBot="1" x14ac:dyDescent="0.3">
      <c r="A12" s="372"/>
      <c r="B12" s="371"/>
      <c r="C12" s="172" t="s">
        <v>95</v>
      </c>
      <c r="D12" s="358" t="s">
        <v>682</v>
      </c>
      <c r="E12" s="358"/>
      <c r="F12" s="173" t="s">
        <v>1286</v>
      </c>
      <c r="G12" s="214" t="s">
        <v>773</v>
      </c>
      <c r="H12" s="174"/>
      <c r="I12" s="177" t="s">
        <v>1287</v>
      </c>
      <c r="J12" s="175"/>
      <c r="K12" s="214" t="s">
        <v>773</v>
      </c>
      <c r="L12" s="193"/>
      <c r="M12" s="177" t="s">
        <v>1287</v>
      </c>
      <c r="N12" s="187"/>
      <c r="O12" s="214" t="s">
        <v>773</v>
      </c>
      <c r="P12" s="193" t="s">
        <v>463</v>
      </c>
      <c r="Q12" s="177" t="s">
        <v>1288</v>
      </c>
      <c r="R12" s="187" t="s">
        <v>631</v>
      </c>
    </row>
    <row r="13" spans="1:18" ht="53.25" customHeight="1" thickBot="1" x14ac:dyDescent="0.3">
      <c r="A13" s="372"/>
      <c r="B13" s="371"/>
      <c r="C13" s="172" t="s">
        <v>96</v>
      </c>
      <c r="D13" s="363" t="s">
        <v>683</v>
      </c>
      <c r="E13" s="364"/>
      <c r="F13" s="173" t="s">
        <v>1289</v>
      </c>
      <c r="G13" s="214" t="s">
        <v>774</v>
      </c>
      <c r="H13" s="174"/>
      <c r="I13" s="177" t="s">
        <v>1042</v>
      </c>
      <c r="J13" s="175"/>
      <c r="K13" s="214" t="s">
        <v>774</v>
      </c>
      <c r="L13" s="193"/>
      <c r="M13" s="177" t="s">
        <v>1042</v>
      </c>
      <c r="N13" s="187"/>
      <c r="O13" s="214" t="s">
        <v>774</v>
      </c>
      <c r="P13" s="193" t="s">
        <v>463</v>
      </c>
      <c r="Q13" s="177" t="s">
        <v>1163</v>
      </c>
      <c r="R13" s="187" t="s">
        <v>632</v>
      </c>
    </row>
    <row r="14" spans="1:18" ht="134.25" customHeight="1" thickBot="1" x14ac:dyDescent="0.3">
      <c r="A14" s="372"/>
      <c r="B14" s="371"/>
      <c r="C14" s="172" t="s">
        <v>97</v>
      </c>
      <c r="D14" s="358" t="s">
        <v>684</v>
      </c>
      <c r="E14" s="358"/>
      <c r="F14" s="173" t="s">
        <v>1290</v>
      </c>
      <c r="G14" s="173" t="s">
        <v>775</v>
      </c>
      <c r="H14" s="174"/>
      <c r="I14" s="177" t="s">
        <v>1291</v>
      </c>
      <c r="J14" s="175"/>
      <c r="K14" s="173" t="s">
        <v>775</v>
      </c>
      <c r="L14" s="193"/>
      <c r="M14" s="177" t="s">
        <v>1291</v>
      </c>
      <c r="N14" s="187"/>
      <c r="O14" s="173" t="s">
        <v>775</v>
      </c>
      <c r="P14" s="193" t="s">
        <v>463</v>
      </c>
      <c r="Q14" s="177" t="s">
        <v>1292</v>
      </c>
      <c r="R14" s="187" t="s">
        <v>959</v>
      </c>
    </row>
    <row r="15" spans="1:18" ht="53.25" customHeight="1" thickBot="1" x14ac:dyDescent="0.3">
      <c r="A15" s="372"/>
      <c r="B15" s="371"/>
      <c r="C15" s="172" t="s">
        <v>98</v>
      </c>
      <c r="D15" s="358" t="s">
        <v>685</v>
      </c>
      <c r="E15" s="358"/>
      <c r="F15" s="172" t="s">
        <v>950</v>
      </c>
      <c r="G15" s="231" t="s">
        <v>776</v>
      </c>
      <c r="H15" s="174"/>
      <c r="I15" s="229" t="s">
        <v>1293</v>
      </c>
      <c r="J15" s="184"/>
      <c r="K15" s="173" t="s">
        <v>776</v>
      </c>
      <c r="L15" s="193"/>
      <c r="M15" s="229" t="s">
        <v>1293</v>
      </c>
      <c r="N15" s="232"/>
      <c r="O15" s="231" t="s">
        <v>776</v>
      </c>
      <c r="P15" s="193" t="s">
        <v>463</v>
      </c>
      <c r="Q15" s="229" t="s">
        <v>1294</v>
      </c>
      <c r="R15" s="187" t="s">
        <v>959</v>
      </c>
    </row>
    <row r="16" spans="1:18" ht="63.75" customHeight="1" thickBot="1" x14ac:dyDescent="0.3">
      <c r="A16" s="372"/>
      <c r="B16" s="371"/>
      <c r="C16" s="172" t="s">
        <v>99</v>
      </c>
      <c r="D16" s="358" t="s">
        <v>686</v>
      </c>
      <c r="E16" s="358"/>
      <c r="F16" s="172" t="s">
        <v>1164</v>
      </c>
      <c r="G16" s="173" t="s">
        <v>777</v>
      </c>
      <c r="H16" s="174"/>
      <c r="I16" s="177" t="s">
        <v>1295</v>
      </c>
      <c r="J16" s="175"/>
      <c r="K16" s="173" t="s">
        <v>777</v>
      </c>
      <c r="L16" s="193"/>
      <c r="M16" s="177" t="s">
        <v>1428</v>
      </c>
      <c r="N16" s="187"/>
      <c r="O16" s="173" t="s">
        <v>1165</v>
      </c>
      <c r="P16" s="193" t="s">
        <v>463</v>
      </c>
      <c r="Q16" s="177" t="s">
        <v>1429</v>
      </c>
      <c r="R16" s="187" t="s">
        <v>632</v>
      </c>
    </row>
    <row r="17" spans="1:18" ht="86.25" customHeight="1" thickBot="1" x14ac:dyDescent="0.3">
      <c r="A17" s="38" t="s">
        <v>520</v>
      </c>
      <c r="B17" s="98" t="s">
        <v>101</v>
      </c>
      <c r="C17" s="172" t="s">
        <v>100</v>
      </c>
      <c r="D17" s="302" t="s">
        <v>101</v>
      </c>
      <c r="E17" s="302"/>
      <c r="F17" s="173" t="s">
        <v>1296</v>
      </c>
      <c r="G17" s="173" t="s">
        <v>778</v>
      </c>
      <c r="H17" s="174"/>
      <c r="I17" s="173" t="s">
        <v>1297</v>
      </c>
      <c r="J17" s="175"/>
      <c r="K17" s="173" t="s">
        <v>778</v>
      </c>
      <c r="L17" s="193" t="s">
        <v>435</v>
      </c>
      <c r="M17" s="173" t="s">
        <v>1166</v>
      </c>
      <c r="N17" s="187" t="s">
        <v>632</v>
      </c>
      <c r="O17" s="173" t="s">
        <v>778</v>
      </c>
      <c r="P17" s="193" t="s">
        <v>435</v>
      </c>
      <c r="Q17" s="173" t="s">
        <v>1166</v>
      </c>
      <c r="R17" s="187" t="s">
        <v>632</v>
      </c>
    </row>
    <row r="18" spans="1:18" ht="117" customHeight="1" thickBot="1" x14ac:dyDescent="0.3">
      <c r="A18" s="372" t="s">
        <v>521</v>
      </c>
      <c r="B18" s="371" t="s">
        <v>524</v>
      </c>
      <c r="C18" s="172" t="s">
        <v>102</v>
      </c>
      <c r="D18" s="302" t="s">
        <v>103</v>
      </c>
      <c r="E18" s="302"/>
      <c r="F18" s="173" t="s">
        <v>1298</v>
      </c>
      <c r="G18" s="214" t="s">
        <v>779</v>
      </c>
      <c r="H18" s="174"/>
      <c r="I18" s="173" t="s">
        <v>1299</v>
      </c>
      <c r="J18" s="175"/>
      <c r="K18" s="214" t="s">
        <v>779</v>
      </c>
      <c r="L18" s="193" t="s">
        <v>1072</v>
      </c>
      <c r="M18" s="173" t="s">
        <v>1300</v>
      </c>
      <c r="N18" s="187" t="s">
        <v>632</v>
      </c>
      <c r="O18" s="214" t="s">
        <v>779</v>
      </c>
      <c r="P18" s="193" t="s">
        <v>1072</v>
      </c>
      <c r="Q18" s="173" t="s">
        <v>1300</v>
      </c>
      <c r="R18" s="187" t="s">
        <v>632</v>
      </c>
    </row>
    <row r="19" spans="1:18" ht="131.25" customHeight="1" thickBot="1" x14ac:dyDescent="0.3">
      <c r="A19" s="372"/>
      <c r="B19" s="371"/>
      <c r="C19" s="172" t="s">
        <v>104</v>
      </c>
      <c r="D19" s="362" t="s">
        <v>105</v>
      </c>
      <c r="E19" s="362"/>
      <c r="F19" s="173" t="s">
        <v>1301</v>
      </c>
      <c r="G19" s="173" t="s">
        <v>780</v>
      </c>
      <c r="H19" s="174"/>
      <c r="I19" s="173" t="s">
        <v>1302</v>
      </c>
      <c r="J19" s="175"/>
      <c r="K19" s="173" t="s">
        <v>780</v>
      </c>
      <c r="L19" s="193" t="s">
        <v>1072</v>
      </c>
      <c r="M19" s="173" t="s">
        <v>1303</v>
      </c>
      <c r="N19" s="187" t="s">
        <v>632</v>
      </c>
      <c r="O19" s="173" t="s">
        <v>780</v>
      </c>
      <c r="P19" s="193" t="s">
        <v>1072</v>
      </c>
      <c r="Q19" s="173" t="s">
        <v>1303</v>
      </c>
      <c r="R19" s="187" t="s">
        <v>632</v>
      </c>
    </row>
  </sheetData>
  <mergeCells count="33">
    <mergeCell ref="B18:B19"/>
    <mergeCell ref="A18:A19"/>
    <mergeCell ref="A3:A10"/>
    <mergeCell ref="B3:B10"/>
    <mergeCell ref="A11:A16"/>
    <mergeCell ref="B11:B16"/>
    <mergeCell ref="C6:C7"/>
    <mergeCell ref="D6:E7"/>
    <mergeCell ref="D2:E2"/>
    <mergeCell ref="D3:E3"/>
    <mergeCell ref="D8:E8"/>
    <mergeCell ref="G1:H1"/>
    <mergeCell ref="D19:E19"/>
    <mergeCell ref="D16:E16"/>
    <mergeCell ref="D17:E17"/>
    <mergeCell ref="D4:E4"/>
    <mergeCell ref="D5:E5"/>
    <mergeCell ref="D9:E9"/>
    <mergeCell ref="D10:E10"/>
    <mergeCell ref="D11:E11"/>
    <mergeCell ref="D12:E12"/>
    <mergeCell ref="D13:E13"/>
    <mergeCell ref="R6:R7"/>
    <mergeCell ref="D18:E18"/>
    <mergeCell ref="D14:E14"/>
    <mergeCell ref="D15:E15"/>
    <mergeCell ref="J6:J7"/>
    <mergeCell ref="I6:I7"/>
    <mergeCell ref="K1:L1"/>
    <mergeCell ref="M6:M7"/>
    <mergeCell ref="N6:N7"/>
    <mergeCell ref="O1:P1"/>
    <mergeCell ref="Q6:Q7"/>
  </mergeCells>
  <pageMargins left="0.7" right="0.7" top="0.75" bottom="0.75" header="0.3" footer="0.3"/>
  <pageSetup orientation="portrait" horizontalDpi="360" verticalDpi="36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Kriteria!$A$8:$A$10</xm:f>
          </x14:formula1>
          <xm:sqref>J8:J19 J2:J6 N8:N19 N2:N6 R8:R19 R2:R6</xm:sqref>
        </x14:dataValidation>
        <x14:dataValidation type="list" allowBlank="1" showInputMessage="1" showErrorMessage="1">
          <x14:formula1>
            <xm:f>Kriteria!$A$1:$A$3</xm:f>
          </x14:formula1>
          <xm:sqref>H2:H19 L2:L19 P2:P19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topLeftCell="L8" zoomScale="112" zoomScaleNormal="112" workbookViewId="0">
      <selection activeCell="M15" sqref="M15"/>
    </sheetView>
  </sheetViews>
  <sheetFormatPr defaultRowHeight="15" x14ac:dyDescent="0.25"/>
  <cols>
    <col min="1" max="1" width="22.28515625" hidden="1" customWidth="1"/>
    <col min="2" max="2" width="41.42578125" hidden="1" customWidth="1"/>
    <col min="3" max="3" width="13.7109375" customWidth="1"/>
    <col min="4" max="5" width="16.7109375" customWidth="1"/>
    <col min="6" max="6" width="29.7109375" style="68" customWidth="1"/>
    <col min="7" max="7" width="26" customWidth="1"/>
    <col min="8" max="8" width="19.85546875" style="79" customWidth="1"/>
    <col min="9" max="9" width="29.85546875" customWidth="1"/>
    <col min="10" max="10" width="16.28515625" style="79" customWidth="1"/>
    <col min="11" max="11" width="24.140625" customWidth="1"/>
    <col min="12" max="12" width="18" customWidth="1"/>
    <col min="13" max="13" width="30.42578125" customWidth="1"/>
    <col min="14" max="14" width="15.7109375" customWidth="1"/>
  </cols>
  <sheetData>
    <row r="1" spans="1:14" s="103" customFormat="1" ht="70.5" customHeight="1" thickBot="1" x14ac:dyDescent="0.25">
      <c r="A1" s="33" t="s">
        <v>483</v>
      </c>
      <c r="B1" s="33" t="s">
        <v>467</v>
      </c>
      <c r="C1" s="82" t="s">
        <v>0</v>
      </c>
      <c r="D1" s="20" t="s">
        <v>1</v>
      </c>
      <c r="E1" s="19" t="s">
        <v>2</v>
      </c>
      <c r="F1" s="21" t="s">
        <v>3</v>
      </c>
      <c r="G1" s="307" t="s">
        <v>1056</v>
      </c>
      <c r="H1" s="308"/>
      <c r="I1" s="200" t="s">
        <v>1057</v>
      </c>
      <c r="J1" s="200" t="s">
        <v>1058</v>
      </c>
      <c r="K1" s="356" t="s">
        <v>1059</v>
      </c>
      <c r="L1" s="357"/>
      <c r="M1" s="202" t="s">
        <v>1060</v>
      </c>
      <c r="N1" s="202" t="s">
        <v>1168</v>
      </c>
    </row>
    <row r="2" spans="1:14" ht="39.75" customHeight="1" thickBot="1" x14ac:dyDescent="0.3">
      <c r="A2" s="373" t="s">
        <v>527</v>
      </c>
      <c r="B2" s="375" t="s">
        <v>616</v>
      </c>
      <c r="C2" s="336" t="s">
        <v>109</v>
      </c>
      <c r="D2" s="294" t="s">
        <v>110</v>
      </c>
      <c r="E2" s="294"/>
      <c r="F2" s="173" t="s">
        <v>111</v>
      </c>
      <c r="G2" s="214" t="s">
        <v>782</v>
      </c>
      <c r="H2" s="174" t="s">
        <v>463</v>
      </c>
      <c r="I2" s="173" t="s">
        <v>1304</v>
      </c>
      <c r="J2" s="175" t="s">
        <v>631</v>
      </c>
      <c r="K2" s="214" t="s">
        <v>782</v>
      </c>
      <c r="L2" s="174" t="s">
        <v>463</v>
      </c>
      <c r="M2" s="173" t="s">
        <v>1304</v>
      </c>
      <c r="N2" s="175" t="s">
        <v>631</v>
      </c>
    </row>
    <row r="3" spans="1:14" ht="57" customHeight="1" thickBot="1" x14ac:dyDescent="0.3">
      <c r="A3" s="374"/>
      <c r="B3" s="376"/>
      <c r="C3" s="336"/>
      <c r="D3" s="294"/>
      <c r="E3" s="294"/>
      <c r="F3" s="173" t="s">
        <v>112</v>
      </c>
      <c r="G3" s="214" t="s">
        <v>782</v>
      </c>
      <c r="H3" s="174" t="s">
        <v>463</v>
      </c>
      <c r="I3" s="173" t="s">
        <v>1305</v>
      </c>
      <c r="J3" s="175" t="s">
        <v>631</v>
      </c>
      <c r="K3" s="214" t="s">
        <v>782</v>
      </c>
      <c r="L3" s="174" t="s">
        <v>463</v>
      </c>
      <c r="M3" s="173" t="s">
        <v>1306</v>
      </c>
      <c r="N3" s="175" t="s">
        <v>631</v>
      </c>
    </row>
    <row r="4" spans="1:14" ht="49.5" customHeight="1" thickBot="1" x14ac:dyDescent="0.3">
      <c r="A4" s="374"/>
      <c r="B4" s="376"/>
      <c r="C4" s="336"/>
      <c r="D4" s="294"/>
      <c r="E4" s="294"/>
      <c r="F4" s="173" t="s">
        <v>113</v>
      </c>
      <c r="G4" s="214" t="s">
        <v>782</v>
      </c>
      <c r="H4" s="174" t="s">
        <v>1072</v>
      </c>
      <c r="I4" s="173" t="s">
        <v>1307</v>
      </c>
      <c r="J4" s="175" t="s">
        <v>632</v>
      </c>
      <c r="K4" s="214" t="s">
        <v>782</v>
      </c>
      <c r="L4" s="174" t="s">
        <v>463</v>
      </c>
      <c r="M4" s="173" t="s">
        <v>1308</v>
      </c>
      <c r="N4" s="175" t="s">
        <v>631</v>
      </c>
    </row>
    <row r="5" spans="1:14" ht="43.5" customHeight="1" thickBot="1" x14ac:dyDescent="0.3">
      <c r="A5" s="374"/>
      <c r="B5" s="376"/>
      <c r="C5" s="336"/>
      <c r="D5" s="294"/>
      <c r="E5" s="294"/>
      <c r="F5" s="173" t="s">
        <v>114</v>
      </c>
      <c r="G5" s="214" t="s">
        <v>782</v>
      </c>
      <c r="H5" s="174" t="s">
        <v>463</v>
      </c>
      <c r="I5" s="173" t="s">
        <v>1309</v>
      </c>
      <c r="J5" s="175" t="s">
        <v>631</v>
      </c>
      <c r="K5" s="214" t="s">
        <v>782</v>
      </c>
      <c r="L5" s="174" t="s">
        <v>463</v>
      </c>
      <c r="M5" s="173" t="s">
        <v>1309</v>
      </c>
      <c r="N5" s="175" t="s">
        <v>631</v>
      </c>
    </row>
    <row r="6" spans="1:14" ht="43.5" customHeight="1" thickBot="1" x14ac:dyDescent="0.3">
      <c r="A6" s="374"/>
      <c r="B6" s="376"/>
      <c r="C6" s="336"/>
      <c r="D6" s="294"/>
      <c r="E6" s="294"/>
      <c r="F6" s="173" t="s">
        <v>115</v>
      </c>
      <c r="G6" s="214" t="s">
        <v>782</v>
      </c>
      <c r="H6" s="174" t="s">
        <v>463</v>
      </c>
      <c r="I6" s="173" t="s">
        <v>1310</v>
      </c>
      <c r="J6" s="175" t="s">
        <v>631</v>
      </c>
      <c r="K6" s="214" t="s">
        <v>782</v>
      </c>
      <c r="L6" s="174" t="s">
        <v>463</v>
      </c>
      <c r="M6" s="173" t="s">
        <v>1310</v>
      </c>
      <c r="N6" s="175" t="s">
        <v>631</v>
      </c>
    </row>
    <row r="7" spans="1:14" ht="42" customHeight="1" thickBot="1" x14ac:dyDescent="0.3">
      <c r="A7" s="374"/>
      <c r="B7" s="376"/>
      <c r="C7" s="336"/>
      <c r="D7" s="294"/>
      <c r="E7" s="294"/>
      <c r="F7" s="173" t="s">
        <v>781</v>
      </c>
      <c r="G7" s="214" t="s">
        <v>782</v>
      </c>
      <c r="H7" s="174" t="s">
        <v>463</v>
      </c>
      <c r="I7" s="173" t="s">
        <v>781</v>
      </c>
      <c r="J7" s="175" t="s">
        <v>631</v>
      </c>
      <c r="K7" s="214" t="s">
        <v>782</v>
      </c>
      <c r="L7" s="174" t="s">
        <v>463</v>
      </c>
      <c r="M7" s="173" t="s">
        <v>781</v>
      </c>
      <c r="N7" s="175" t="s">
        <v>631</v>
      </c>
    </row>
    <row r="8" spans="1:14" ht="47.25" customHeight="1" thickBot="1" x14ac:dyDescent="0.3">
      <c r="A8" s="374"/>
      <c r="B8" s="376"/>
      <c r="C8" s="336"/>
      <c r="D8" s="294"/>
      <c r="E8" s="294"/>
      <c r="F8" s="173" t="s">
        <v>116</v>
      </c>
      <c r="G8" s="214" t="s">
        <v>782</v>
      </c>
      <c r="H8" s="174" t="s">
        <v>463</v>
      </c>
      <c r="I8" s="173" t="s">
        <v>1311</v>
      </c>
      <c r="J8" s="175" t="s">
        <v>631</v>
      </c>
      <c r="K8" s="214" t="s">
        <v>782</v>
      </c>
      <c r="L8" s="174" t="s">
        <v>463</v>
      </c>
      <c r="M8" s="173" t="s">
        <v>1311</v>
      </c>
      <c r="N8" s="175" t="s">
        <v>631</v>
      </c>
    </row>
    <row r="9" spans="1:14" ht="39.75" customHeight="1" thickBot="1" x14ac:dyDescent="0.3">
      <c r="A9" s="374"/>
      <c r="B9" s="376"/>
      <c r="C9" s="336"/>
      <c r="D9" s="294"/>
      <c r="E9" s="294"/>
      <c r="F9" s="173" t="s">
        <v>117</v>
      </c>
      <c r="G9" s="214" t="s">
        <v>782</v>
      </c>
      <c r="H9" s="174" t="s">
        <v>1072</v>
      </c>
      <c r="I9" s="173" t="s">
        <v>1312</v>
      </c>
      <c r="J9" s="175" t="s">
        <v>632</v>
      </c>
      <c r="K9" s="214" t="s">
        <v>782</v>
      </c>
      <c r="L9" s="174" t="s">
        <v>1072</v>
      </c>
      <c r="M9" s="173" t="s">
        <v>1312</v>
      </c>
      <c r="N9" s="175" t="s">
        <v>632</v>
      </c>
    </row>
    <row r="10" spans="1:14" ht="34.5" customHeight="1" thickBot="1" x14ac:dyDescent="0.3">
      <c r="A10" s="374"/>
      <c r="B10" s="376"/>
      <c r="C10" s="336"/>
      <c r="D10" s="294"/>
      <c r="E10" s="294"/>
      <c r="F10" s="173" t="s">
        <v>783</v>
      </c>
      <c r="G10" s="214" t="s">
        <v>782</v>
      </c>
      <c r="H10" s="174" t="s">
        <v>463</v>
      </c>
      <c r="I10" s="173" t="s">
        <v>783</v>
      </c>
      <c r="J10" s="175" t="s">
        <v>631</v>
      </c>
      <c r="K10" s="214" t="s">
        <v>782</v>
      </c>
      <c r="L10" s="174" t="s">
        <v>463</v>
      </c>
      <c r="M10" s="173" t="s">
        <v>783</v>
      </c>
      <c r="N10" s="175" t="s">
        <v>631</v>
      </c>
    </row>
    <row r="11" spans="1:14" ht="30.75" customHeight="1" thickBot="1" x14ac:dyDescent="0.3">
      <c r="A11" s="374"/>
      <c r="B11" s="376"/>
      <c r="C11" s="336"/>
      <c r="D11" s="294"/>
      <c r="E11" s="294"/>
      <c r="F11" s="173" t="s">
        <v>118</v>
      </c>
      <c r="G11" s="214" t="s">
        <v>782</v>
      </c>
      <c r="H11" s="174" t="s">
        <v>463</v>
      </c>
      <c r="I11" s="173" t="s">
        <v>118</v>
      </c>
      <c r="J11" s="175" t="s">
        <v>631</v>
      </c>
      <c r="K11" s="214" t="s">
        <v>782</v>
      </c>
      <c r="L11" s="174" t="s">
        <v>463</v>
      </c>
      <c r="M11" s="173" t="s">
        <v>118</v>
      </c>
      <c r="N11" s="175" t="s">
        <v>631</v>
      </c>
    </row>
    <row r="12" spans="1:14" ht="36.75" customHeight="1" thickBot="1" x14ac:dyDescent="0.3">
      <c r="A12" s="374"/>
      <c r="B12" s="376"/>
      <c r="C12" s="336"/>
      <c r="D12" s="294"/>
      <c r="E12" s="294"/>
      <c r="F12" s="173" t="s">
        <v>784</v>
      </c>
      <c r="G12" s="214" t="s">
        <v>782</v>
      </c>
      <c r="H12" s="174" t="s">
        <v>463</v>
      </c>
      <c r="I12" s="173" t="s">
        <v>784</v>
      </c>
      <c r="J12" s="175" t="s">
        <v>631</v>
      </c>
      <c r="K12" s="214" t="s">
        <v>782</v>
      </c>
      <c r="L12" s="174" t="s">
        <v>463</v>
      </c>
      <c r="M12" s="173" t="s">
        <v>784</v>
      </c>
      <c r="N12" s="175" t="s">
        <v>631</v>
      </c>
    </row>
    <row r="13" spans="1:14" ht="29.45" customHeight="1" thickBot="1" x14ac:dyDescent="0.3">
      <c r="A13" s="374"/>
      <c r="B13" s="376"/>
      <c r="C13" s="336"/>
      <c r="D13" s="294"/>
      <c r="E13" s="294"/>
      <c r="F13" s="173" t="s">
        <v>119</v>
      </c>
      <c r="G13" s="214" t="s">
        <v>782</v>
      </c>
      <c r="H13" s="174" t="s">
        <v>463</v>
      </c>
      <c r="I13" s="173" t="s">
        <v>119</v>
      </c>
      <c r="J13" s="175" t="s">
        <v>631</v>
      </c>
      <c r="K13" s="214" t="s">
        <v>782</v>
      </c>
      <c r="L13" s="174" t="s">
        <v>463</v>
      </c>
      <c r="M13" s="173" t="s">
        <v>119</v>
      </c>
      <c r="N13" s="175" t="s">
        <v>631</v>
      </c>
    </row>
    <row r="14" spans="1:14" ht="36.75" customHeight="1" thickBot="1" x14ac:dyDescent="0.3">
      <c r="A14" s="374"/>
      <c r="B14" s="377"/>
      <c r="C14" s="336"/>
      <c r="D14" s="294"/>
      <c r="E14" s="294"/>
      <c r="F14" s="173" t="s">
        <v>120</v>
      </c>
      <c r="G14" s="214" t="s">
        <v>782</v>
      </c>
      <c r="H14" s="174" t="s">
        <v>463</v>
      </c>
      <c r="I14" s="173" t="s">
        <v>120</v>
      </c>
      <c r="J14" s="175" t="s">
        <v>631</v>
      </c>
      <c r="K14" s="214" t="s">
        <v>782</v>
      </c>
      <c r="L14" s="174" t="s">
        <v>463</v>
      </c>
      <c r="M14" s="173" t="s">
        <v>120</v>
      </c>
      <c r="N14" s="175" t="s">
        <v>631</v>
      </c>
    </row>
    <row r="15" spans="1:14" ht="57.75" customHeight="1" thickBot="1" x14ac:dyDescent="0.3">
      <c r="A15" s="42" t="s">
        <v>528</v>
      </c>
      <c r="B15" s="100" t="s">
        <v>615</v>
      </c>
      <c r="C15" s="63" t="s">
        <v>121</v>
      </c>
      <c r="D15" s="294" t="s">
        <v>1015</v>
      </c>
      <c r="E15" s="294"/>
      <c r="F15" s="173" t="s">
        <v>122</v>
      </c>
      <c r="G15" s="214" t="s">
        <v>782</v>
      </c>
      <c r="H15" s="174" t="s">
        <v>1072</v>
      </c>
      <c r="I15" s="173" t="s">
        <v>1027</v>
      </c>
      <c r="J15" s="175" t="s">
        <v>632</v>
      </c>
      <c r="K15" s="214" t="s">
        <v>782</v>
      </c>
      <c r="L15" s="174" t="s">
        <v>1072</v>
      </c>
      <c r="M15" s="173" t="s">
        <v>1027</v>
      </c>
      <c r="N15" s="175" t="s">
        <v>632</v>
      </c>
    </row>
  </sheetData>
  <mergeCells count="7">
    <mergeCell ref="D15:E15"/>
    <mergeCell ref="D2:E14"/>
    <mergeCell ref="G1:H1"/>
    <mergeCell ref="K1:L1"/>
    <mergeCell ref="A2:A14"/>
    <mergeCell ref="B2:B14"/>
    <mergeCell ref="C2:C14"/>
  </mergeCell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H2:H15 L2:L15</xm:sqref>
        </x14:dataValidation>
        <x14:dataValidation type="list" allowBlank="1" showInputMessage="1" showErrorMessage="1">
          <x14:formula1>
            <xm:f>Kriteria!$A$8:$A$10</xm:f>
          </x14:formula1>
          <xm:sqref>J2:J15 N2:N15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opLeftCell="J3" zoomScale="73" zoomScaleNormal="73" workbookViewId="0">
      <selection activeCell="M13" sqref="M13:M14"/>
    </sheetView>
  </sheetViews>
  <sheetFormatPr defaultRowHeight="15" x14ac:dyDescent="0.25"/>
  <cols>
    <col min="1" max="1" width="22.28515625" style="37" hidden="1" customWidth="1"/>
    <col min="2" max="2" width="41.42578125" hidden="1" customWidth="1"/>
    <col min="3" max="3" width="12.42578125" customWidth="1"/>
    <col min="4" max="4" width="17.7109375" customWidth="1"/>
    <col min="5" max="5" width="17.42578125" customWidth="1"/>
    <col min="6" max="6" width="24.42578125" style="68" customWidth="1"/>
    <col min="7" max="7" width="30" customWidth="1"/>
    <col min="8" max="8" width="19" style="79" customWidth="1"/>
    <col min="9" max="9" width="23.7109375" style="35" customWidth="1"/>
    <col min="10" max="10" width="17.5703125" customWidth="1"/>
    <col min="11" max="11" width="27.7109375" customWidth="1"/>
    <col min="12" max="12" width="17.85546875" customWidth="1"/>
    <col min="13" max="13" width="25.28515625" customWidth="1"/>
    <col min="14" max="14" width="17.42578125" customWidth="1"/>
  </cols>
  <sheetData>
    <row r="1" spans="1:14" ht="74.25" customHeight="1" thickBot="1" x14ac:dyDescent="0.3">
      <c r="A1" s="33" t="s">
        <v>483</v>
      </c>
      <c r="B1" s="33" t="s">
        <v>467</v>
      </c>
      <c r="C1" s="26" t="s">
        <v>0</v>
      </c>
      <c r="D1" s="24" t="s">
        <v>1</v>
      </c>
      <c r="E1" s="25" t="s">
        <v>2</v>
      </c>
      <c r="F1" s="71" t="s">
        <v>3</v>
      </c>
      <c r="G1" s="388" t="s">
        <v>1056</v>
      </c>
      <c r="H1" s="389"/>
      <c r="I1" s="205" t="s">
        <v>1057</v>
      </c>
      <c r="J1" s="205" t="s">
        <v>1058</v>
      </c>
      <c r="K1" s="378" t="s">
        <v>1059</v>
      </c>
      <c r="L1" s="379"/>
      <c r="M1" s="206" t="s">
        <v>1060</v>
      </c>
      <c r="N1" s="206" t="s">
        <v>1168</v>
      </c>
    </row>
    <row r="2" spans="1:14" ht="30" customHeight="1" thickBot="1" x14ac:dyDescent="0.3">
      <c r="A2" s="372" t="s">
        <v>529</v>
      </c>
      <c r="B2" s="385" t="s">
        <v>617</v>
      </c>
      <c r="C2" s="336" t="s">
        <v>123</v>
      </c>
      <c r="D2" s="387" t="s">
        <v>124</v>
      </c>
      <c r="E2" s="387"/>
      <c r="F2" s="341" t="s">
        <v>125</v>
      </c>
      <c r="G2" s="93" t="s">
        <v>785</v>
      </c>
      <c r="H2" s="99" t="s">
        <v>463</v>
      </c>
      <c r="I2" s="341" t="s">
        <v>1169</v>
      </c>
      <c r="J2" s="380" t="s">
        <v>631</v>
      </c>
      <c r="K2" s="151" t="s">
        <v>785</v>
      </c>
      <c r="L2" s="144" t="s">
        <v>463</v>
      </c>
      <c r="M2" s="341" t="s">
        <v>1169</v>
      </c>
      <c r="N2" s="380" t="s">
        <v>631</v>
      </c>
    </row>
    <row r="3" spans="1:14" ht="28.9" customHeight="1" thickBot="1" x14ac:dyDescent="0.3">
      <c r="A3" s="372"/>
      <c r="B3" s="386"/>
      <c r="C3" s="336"/>
      <c r="D3" s="387"/>
      <c r="E3" s="387"/>
      <c r="F3" s="341"/>
      <c r="G3" s="93" t="s">
        <v>786</v>
      </c>
      <c r="H3" s="129" t="s">
        <v>463</v>
      </c>
      <c r="I3" s="341"/>
      <c r="J3" s="381"/>
      <c r="K3" s="151" t="s">
        <v>786</v>
      </c>
      <c r="L3" s="144" t="s">
        <v>463</v>
      </c>
      <c r="M3" s="341"/>
      <c r="N3" s="381"/>
    </row>
    <row r="4" spans="1:14" ht="24.75" customHeight="1" thickBot="1" x14ac:dyDescent="0.3">
      <c r="A4" s="372" t="s">
        <v>530</v>
      </c>
      <c r="B4" s="385" t="s">
        <v>618</v>
      </c>
      <c r="C4" s="336" t="s">
        <v>126</v>
      </c>
      <c r="D4" s="387" t="s">
        <v>127</v>
      </c>
      <c r="E4" s="387"/>
      <c r="F4" s="341" t="s">
        <v>128</v>
      </c>
      <c r="G4" s="93" t="s">
        <v>787</v>
      </c>
      <c r="H4" s="129" t="s">
        <v>463</v>
      </c>
      <c r="I4" s="341" t="s">
        <v>1170</v>
      </c>
      <c r="J4" s="380" t="s">
        <v>631</v>
      </c>
      <c r="K4" s="151" t="s">
        <v>787</v>
      </c>
      <c r="L4" s="144" t="s">
        <v>463</v>
      </c>
      <c r="M4" s="341" t="s">
        <v>1170</v>
      </c>
      <c r="N4" s="380" t="s">
        <v>631</v>
      </c>
    </row>
    <row r="5" spans="1:14" ht="27.6" customHeight="1" thickBot="1" x14ac:dyDescent="0.3">
      <c r="A5" s="372"/>
      <c r="B5" s="386"/>
      <c r="C5" s="336"/>
      <c r="D5" s="387"/>
      <c r="E5" s="387"/>
      <c r="F5" s="341"/>
      <c r="G5" s="93" t="s">
        <v>788</v>
      </c>
      <c r="H5" s="129" t="s">
        <v>463</v>
      </c>
      <c r="I5" s="341"/>
      <c r="J5" s="382"/>
      <c r="K5" s="151" t="s">
        <v>788</v>
      </c>
      <c r="L5" s="144" t="s">
        <v>463</v>
      </c>
      <c r="M5" s="341"/>
      <c r="N5" s="382"/>
    </row>
    <row r="6" spans="1:14" ht="54" customHeight="1" thickBot="1" x14ac:dyDescent="0.3">
      <c r="A6" s="372"/>
      <c r="B6" s="386"/>
      <c r="C6" s="336"/>
      <c r="D6" s="387"/>
      <c r="E6" s="387"/>
      <c r="F6" s="341"/>
      <c r="G6" s="93" t="s">
        <v>789</v>
      </c>
      <c r="H6" s="129" t="s">
        <v>463</v>
      </c>
      <c r="I6" s="341"/>
      <c r="J6" s="382"/>
      <c r="K6" s="151" t="s">
        <v>789</v>
      </c>
      <c r="L6" s="144" t="s">
        <v>463</v>
      </c>
      <c r="M6" s="341"/>
      <c r="N6" s="382"/>
    </row>
    <row r="7" spans="1:14" ht="21.75" customHeight="1" thickBot="1" x14ac:dyDescent="0.3">
      <c r="A7" s="372" t="s">
        <v>531</v>
      </c>
      <c r="B7" s="385" t="s">
        <v>619</v>
      </c>
      <c r="C7" s="336" t="s">
        <v>129</v>
      </c>
      <c r="D7" s="387" t="s">
        <v>130</v>
      </c>
      <c r="E7" s="387"/>
      <c r="F7" s="341" t="s">
        <v>131</v>
      </c>
      <c r="G7" s="93" t="s">
        <v>790</v>
      </c>
      <c r="H7" s="129" t="s">
        <v>463</v>
      </c>
      <c r="I7" s="341" t="s">
        <v>1171</v>
      </c>
      <c r="J7" s="380" t="s">
        <v>631</v>
      </c>
      <c r="K7" s="151" t="s">
        <v>790</v>
      </c>
      <c r="L7" s="144" t="s">
        <v>463</v>
      </c>
      <c r="M7" s="341" t="s">
        <v>1171</v>
      </c>
      <c r="N7" s="380" t="s">
        <v>631</v>
      </c>
    </row>
    <row r="8" spans="1:14" ht="24" customHeight="1" thickBot="1" x14ac:dyDescent="0.3">
      <c r="A8" s="372"/>
      <c r="B8" s="386"/>
      <c r="C8" s="336"/>
      <c r="D8" s="387"/>
      <c r="E8" s="387"/>
      <c r="F8" s="341"/>
      <c r="G8" s="93" t="s">
        <v>791</v>
      </c>
      <c r="H8" s="129" t="s">
        <v>463</v>
      </c>
      <c r="I8" s="341"/>
      <c r="J8" s="382"/>
      <c r="K8" s="151" t="s">
        <v>791</v>
      </c>
      <c r="L8" s="144" t="s">
        <v>463</v>
      </c>
      <c r="M8" s="341"/>
      <c r="N8" s="382"/>
    </row>
    <row r="9" spans="1:14" ht="24.75" customHeight="1" thickBot="1" x14ac:dyDescent="0.3">
      <c r="A9" s="372"/>
      <c r="B9" s="386"/>
      <c r="C9" s="336"/>
      <c r="D9" s="387"/>
      <c r="E9" s="387"/>
      <c r="F9" s="341"/>
      <c r="G9" s="93" t="s">
        <v>792</v>
      </c>
      <c r="H9" s="129" t="s">
        <v>463</v>
      </c>
      <c r="I9" s="341"/>
      <c r="J9" s="382"/>
      <c r="K9" s="151" t="s">
        <v>792</v>
      </c>
      <c r="L9" s="144" t="s">
        <v>463</v>
      </c>
      <c r="M9" s="341"/>
      <c r="N9" s="382"/>
    </row>
    <row r="10" spans="1:14" ht="20.25" customHeight="1" thickBot="1" x14ac:dyDescent="0.3">
      <c r="A10" s="372"/>
      <c r="B10" s="386"/>
      <c r="C10" s="336"/>
      <c r="D10" s="387"/>
      <c r="E10" s="387"/>
      <c r="F10" s="341"/>
      <c r="G10" s="93" t="s">
        <v>793</v>
      </c>
      <c r="H10" s="129" t="s">
        <v>463</v>
      </c>
      <c r="I10" s="341"/>
      <c r="J10" s="382"/>
      <c r="K10" s="151" t="s">
        <v>793</v>
      </c>
      <c r="L10" s="144" t="s">
        <v>463</v>
      </c>
      <c r="M10" s="341"/>
      <c r="N10" s="382"/>
    </row>
    <row r="11" spans="1:14" ht="33" customHeight="1" thickBot="1" x14ac:dyDescent="0.3">
      <c r="A11" s="372" t="s">
        <v>532</v>
      </c>
      <c r="B11" s="385" t="s">
        <v>620</v>
      </c>
      <c r="C11" s="336" t="s">
        <v>132</v>
      </c>
      <c r="D11" s="387" t="s">
        <v>133</v>
      </c>
      <c r="E11" s="387"/>
      <c r="F11" s="341" t="s">
        <v>134</v>
      </c>
      <c r="G11" s="93" t="s">
        <v>794</v>
      </c>
      <c r="H11" s="129" t="s">
        <v>463</v>
      </c>
      <c r="I11" s="341" t="s">
        <v>1172</v>
      </c>
      <c r="J11" s="380" t="s">
        <v>631</v>
      </c>
      <c r="K11" s="151" t="s">
        <v>794</v>
      </c>
      <c r="L11" s="144" t="s">
        <v>463</v>
      </c>
      <c r="M11" s="341" t="s">
        <v>1172</v>
      </c>
      <c r="N11" s="380" t="s">
        <v>631</v>
      </c>
    </row>
    <row r="12" spans="1:14" ht="30" customHeight="1" thickBot="1" x14ac:dyDescent="0.3">
      <c r="A12" s="372"/>
      <c r="B12" s="386"/>
      <c r="C12" s="336"/>
      <c r="D12" s="387"/>
      <c r="E12" s="387"/>
      <c r="F12" s="341"/>
      <c r="G12" s="93" t="s">
        <v>795</v>
      </c>
      <c r="H12" s="129" t="s">
        <v>463</v>
      </c>
      <c r="I12" s="341"/>
      <c r="J12" s="381"/>
      <c r="K12" s="151" t="s">
        <v>795</v>
      </c>
      <c r="L12" s="144" t="s">
        <v>463</v>
      </c>
      <c r="M12" s="341"/>
      <c r="N12" s="381"/>
    </row>
    <row r="13" spans="1:14" ht="27.6" customHeight="1" thickBot="1" x14ac:dyDescent="0.3">
      <c r="A13" s="372" t="s">
        <v>533</v>
      </c>
      <c r="B13" s="385" t="s">
        <v>621</v>
      </c>
      <c r="C13" s="336" t="s">
        <v>135</v>
      </c>
      <c r="D13" s="387" t="s">
        <v>136</v>
      </c>
      <c r="E13" s="387"/>
      <c r="F13" s="341" t="s">
        <v>137</v>
      </c>
      <c r="G13" s="93" t="s">
        <v>796</v>
      </c>
      <c r="H13" s="129" t="s">
        <v>463</v>
      </c>
      <c r="I13" s="383" t="s">
        <v>1173</v>
      </c>
      <c r="J13" s="380" t="s">
        <v>631</v>
      </c>
      <c r="K13" s="151" t="s">
        <v>796</v>
      </c>
      <c r="L13" s="144" t="s">
        <v>463</v>
      </c>
      <c r="M13" s="383" t="s">
        <v>1173</v>
      </c>
      <c r="N13" s="380" t="s">
        <v>631</v>
      </c>
    </row>
    <row r="14" spans="1:14" ht="37.9" customHeight="1" thickBot="1" x14ac:dyDescent="0.3">
      <c r="A14" s="372"/>
      <c r="B14" s="386"/>
      <c r="C14" s="336"/>
      <c r="D14" s="387"/>
      <c r="E14" s="387"/>
      <c r="F14" s="341"/>
      <c r="G14" s="93" t="s">
        <v>797</v>
      </c>
      <c r="H14" s="129" t="s">
        <v>463</v>
      </c>
      <c r="I14" s="384"/>
      <c r="J14" s="381"/>
      <c r="K14" s="151" t="s">
        <v>797</v>
      </c>
      <c r="L14" s="144" t="s">
        <v>463</v>
      </c>
      <c r="M14" s="384"/>
      <c r="N14" s="381"/>
    </row>
    <row r="15" spans="1:14" ht="26.45" customHeight="1" thickBot="1" x14ac:dyDescent="0.3">
      <c r="A15" s="372" t="s">
        <v>534</v>
      </c>
      <c r="B15" s="385" t="s">
        <v>622</v>
      </c>
      <c r="C15" s="336" t="s">
        <v>138</v>
      </c>
      <c r="D15" s="387" t="s">
        <v>139</v>
      </c>
      <c r="E15" s="387"/>
      <c r="F15" s="341" t="s">
        <v>140</v>
      </c>
      <c r="G15" s="93" t="s">
        <v>798</v>
      </c>
      <c r="H15" s="129" t="s">
        <v>463</v>
      </c>
      <c r="I15" s="341" t="s">
        <v>1174</v>
      </c>
      <c r="J15" s="380" t="s">
        <v>631</v>
      </c>
      <c r="K15" s="151" t="s">
        <v>798</v>
      </c>
      <c r="L15" s="144" t="s">
        <v>463</v>
      </c>
      <c r="M15" s="341" t="s">
        <v>1174</v>
      </c>
      <c r="N15" s="380" t="s">
        <v>631</v>
      </c>
    </row>
    <row r="16" spans="1:14" ht="69.75" customHeight="1" thickBot="1" x14ac:dyDescent="0.3">
      <c r="A16" s="372"/>
      <c r="B16" s="386"/>
      <c r="C16" s="336"/>
      <c r="D16" s="387"/>
      <c r="E16" s="387"/>
      <c r="F16" s="341"/>
      <c r="G16" s="93" t="s">
        <v>799</v>
      </c>
      <c r="H16" s="129" t="s">
        <v>463</v>
      </c>
      <c r="I16" s="341"/>
      <c r="J16" s="381"/>
      <c r="K16" s="151" t="s">
        <v>799</v>
      </c>
      <c r="L16" s="144" t="s">
        <v>463</v>
      </c>
      <c r="M16" s="341"/>
      <c r="N16" s="381"/>
    </row>
  </sheetData>
  <mergeCells count="56">
    <mergeCell ref="J15:J16"/>
    <mergeCell ref="J13:J14"/>
    <mergeCell ref="J11:J12"/>
    <mergeCell ref="I4:I6"/>
    <mergeCell ref="I7:I10"/>
    <mergeCell ref="I11:I12"/>
    <mergeCell ref="I13:I14"/>
    <mergeCell ref="I15:I16"/>
    <mergeCell ref="J4:J6"/>
    <mergeCell ref="J7:J10"/>
    <mergeCell ref="G1:H1"/>
    <mergeCell ref="F15:F16"/>
    <mergeCell ref="C11:C12"/>
    <mergeCell ref="D11:E12"/>
    <mergeCell ref="F11:F12"/>
    <mergeCell ref="C13:C14"/>
    <mergeCell ref="D13:E14"/>
    <mergeCell ref="F13:F14"/>
    <mergeCell ref="C4:C6"/>
    <mergeCell ref="D4:E6"/>
    <mergeCell ref="F4:F6"/>
    <mergeCell ref="C15:C16"/>
    <mergeCell ref="D15:E16"/>
    <mergeCell ref="B11:B12"/>
    <mergeCell ref="A11:A12"/>
    <mergeCell ref="A13:A14"/>
    <mergeCell ref="B13:B14"/>
    <mergeCell ref="B15:B16"/>
    <mergeCell ref="A15:A16"/>
    <mergeCell ref="M7:M10"/>
    <mergeCell ref="N7:N10"/>
    <mergeCell ref="A2:A3"/>
    <mergeCell ref="B2:B3"/>
    <mergeCell ref="B4:B6"/>
    <mergeCell ref="A4:A6"/>
    <mergeCell ref="A7:A10"/>
    <mergeCell ref="B7:B10"/>
    <mergeCell ref="I2:I3"/>
    <mergeCell ref="J2:J3"/>
    <mergeCell ref="C7:C10"/>
    <mergeCell ref="D7:E10"/>
    <mergeCell ref="F7:F10"/>
    <mergeCell ref="C2:C3"/>
    <mergeCell ref="D2:E3"/>
    <mergeCell ref="F2:F3"/>
    <mergeCell ref="M11:M12"/>
    <mergeCell ref="N11:N12"/>
    <mergeCell ref="M13:M14"/>
    <mergeCell ref="N13:N14"/>
    <mergeCell ref="M15:M16"/>
    <mergeCell ref="N15:N16"/>
    <mergeCell ref="K1:L1"/>
    <mergeCell ref="M2:M3"/>
    <mergeCell ref="N2:N3"/>
    <mergeCell ref="M4:M6"/>
    <mergeCell ref="N4:N6"/>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H2:H16 L2:L16</xm:sqref>
        </x14:dataValidation>
        <x14:dataValidation type="list" allowBlank="1" showInputMessage="1" showErrorMessage="1">
          <x14:formula1>
            <xm:f>Kriteria!$A$8:$A$10</xm:f>
          </x14:formula1>
          <xm:sqref>J2:J16 N2:N16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
  <sheetViews>
    <sheetView topLeftCell="I2" zoomScale="75" zoomScaleNormal="75" workbookViewId="0">
      <selection activeCell="M3" sqref="M3"/>
    </sheetView>
  </sheetViews>
  <sheetFormatPr defaultRowHeight="15" x14ac:dyDescent="0.25"/>
  <cols>
    <col min="1" max="1" width="22.28515625" style="37" hidden="1" customWidth="1"/>
    <col min="2" max="2" width="41.42578125" style="37" hidden="1" customWidth="1"/>
    <col min="3" max="3" width="11.85546875" customWidth="1"/>
    <col min="4" max="5" width="21.85546875" customWidth="1"/>
    <col min="6" max="6" width="27.28515625" style="68" customWidth="1"/>
    <col min="7" max="7" width="21.28515625" customWidth="1"/>
    <col min="8" max="8" width="17.5703125" style="128" customWidth="1"/>
    <col min="9" max="9" width="25.42578125" style="35" customWidth="1"/>
    <col min="10" max="10" width="15.85546875" customWidth="1"/>
    <col min="11" max="11" width="21.140625" customWidth="1"/>
    <col min="12" max="12" width="17.42578125" customWidth="1"/>
    <col min="13" max="13" width="25.85546875" customWidth="1"/>
    <col min="14" max="14" width="16.5703125" customWidth="1"/>
  </cols>
  <sheetData>
    <row r="1" spans="1:14" ht="60.75" thickBot="1" x14ac:dyDescent="0.3">
      <c r="A1" s="33" t="s">
        <v>483</v>
      </c>
      <c r="B1" s="49" t="s">
        <v>467</v>
      </c>
      <c r="C1" s="139" t="s">
        <v>0</v>
      </c>
      <c r="D1" s="178" t="s">
        <v>1</v>
      </c>
      <c r="E1" s="157" t="s">
        <v>2</v>
      </c>
      <c r="F1" s="139" t="s">
        <v>3</v>
      </c>
      <c r="G1" s="388" t="s">
        <v>1056</v>
      </c>
      <c r="H1" s="389"/>
      <c r="I1" s="205" t="s">
        <v>1057</v>
      </c>
      <c r="J1" s="205" t="s">
        <v>1058</v>
      </c>
      <c r="K1" s="378" t="s">
        <v>1059</v>
      </c>
      <c r="L1" s="379"/>
      <c r="M1" s="206" t="s">
        <v>1060</v>
      </c>
      <c r="N1" s="206" t="s">
        <v>1168</v>
      </c>
    </row>
    <row r="2" spans="1:14" ht="53.25" customHeight="1" thickBot="1" x14ac:dyDescent="0.3">
      <c r="A2" s="38" t="s">
        <v>535</v>
      </c>
      <c r="B2" s="152" t="s">
        <v>623</v>
      </c>
      <c r="C2" s="139" t="s">
        <v>141</v>
      </c>
      <c r="D2" s="387" t="s">
        <v>142</v>
      </c>
      <c r="E2" s="387"/>
      <c r="F2" s="149" t="s">
        <v>143</v>
      </c>
      <c r="G2" s="151" t="s">
        <v>800</v>
      </c>
      <c r="H2" s="144" t="s">
        <v>463</v>
      </c>
      <c r="I2" s="149" t="s">
        <v>1176</v>
      </c>
      <c r="J2" s="148" t="s">
        <v>631</v>
      </c>
      <c r="K2" s="151" t="s">
        <v>800</v>
      </c>
      <c r="L2" s="144" t="s">
        <v>463</v>
      </c>
      <c r="M2" s="149" t="s">
        <v>1176</v>
      </c>
      <c r="N2" s="148" t="s">
        <v>631</v>
      </c>
    </row>
    <row r="3" spans="1:14" ht="120" customHeight="1" thickBot="1" x14ac:dyDescent="0.3">
      <c r="A3" s="70" t="s">
        <v>536</v>
      </c>
      <c r="B3" s="152" t="s">
        <v>624</v>
      </c>
      <c r="C3" s="139" t="s">
        <v>144</v>
      </c>
      <c r="D3" s="387" t="s">
        <v>695</v>
      </c>
      <c r="E3" s="387"/>
      <c r="F3" s="149" t="s">
        <v>803</v>
      </c>
      <c r="G3" s="151" t="s">
        <v>801</v>
      </c>
      <c r="H3" s="144" t="s">
        <v>463</v>
      </c>
      <c r="I3" s="149" t="s">
        <v>1175</v>
      </c>
      <c r="J3" s="203"/>
      <c r="K3" s="151" t="s">
        <v>801</v>
      </c>
      <c r="L3" s="144" t="s">
        <v>463</v>
      </c>
      <c r="M3" s="149" t="s">
        <v>1339</v>
      </c>
      <c r="N3" s="203" t="s">
        <v>632</v>
      </c>
    </row>
    <row r="4" spans="1:14" ht="134.25" customHeight="1" thickBot="1" x14ac:dyDescent="0.3">
      <c r="A4" s="38" t="s">
        <v>537</v>
      </c>
      <c r="B4" s="152" t="s">
        <v>625</v>
      </c>
      <c r="C4" s="139" t="s">
        <v>145</v>
      </c>
      <c r="D4" s="387" t="s">
        <v>146</v>
      </c>
      <c r="E4" s="387"/>
      <c r="F4" s="149" t="s">
        <v>147</v>
      </c>
      <c r="G4" s="151" t="s">
        <v>802</v>
      </c>
      <c r="H4" s="144" t="s">
        <v>463</v>
      </c>
      <c r="I4" s="149" t="s">
        <v>1177</v>
      </c>
      <c r="J4" s="148"/>
      <c r="K4" s="151" t="s">
        <v>802</v>
      </c>
      <c r="L4" s="144" t="s">
        <v>463</v>
      </c>
      <c r="M4" s="149" t="s">
        <v>1177</v>
      </c>
      <c r="N4" s="148" t="s">
        <v>631</v>
      </c>
    </row>
    <row r="5" spans="1:14" ht="129.75" customHeight="1" thickBot="1" x14ac:dyDescent="0.3">
      <c r="A5" s="38" t="s">
        <v>538</v>
      </c>
      <c r="B5" s="152"/>
      <c r="C5" s="139" t="s">
        <v>148</v>
      </c>
      <c r="D5" s="387" t="s">
        <v>149</v>
      </c>
      <c r="E5" s="387"/>
      <c r="F5" s="149" t="s">
        <v>150</v>
      </c>
      <c r="G5" s="151" t="s">
        <v>802</v>
      </c>
      <c r="H5" s="144" t="s">
        <v>463</v>
      </c>
      <c r="I5" s="149" t="s">
        <v>1178</v>
      </c>
      <c r="J5" s="148"/>
      <c r="K5" s="151" t="s">
        <v>802</v>
      </c>
      <c r="L5" s="144" t="s">
        <v>463</v>
      </c>
      <c r="M5" s="149" t="s">
        <v>1178</v>
      </c>
      <c r="N5" s="148" t="s">
        <v>631</v>
      </c>
    </row>
  </sheetData>
  <mergeCells count="6">
    <mergeCell ref="K1:L1"/>
    <mergeCell ref="D4:E4"/>
    <mergeCell ref="D5:E5"/>
    <mergeCell ref="D2:E2"/>
    <mergeCell ref="D3:E3"/>
    <mergeCell ref="G1:H1"/>
  </mergeCell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H2:H5 L2:L5</xm:sqref>
        </x14:dataValidation>
        <x14:dataValidation type="list" allowBlank="1" showInputMessage="1" showErrorMessage="1">
          <x14:formula1>
            <xm:f>Kriteria!$A$8:$A$10</xm:f>
          </x14:formula1>
          <xm:sqref>J2:J5 N2:N5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opLeftCell="I2" zoomScale="66" zoomScaleNormal="66" workbookViewId="0">
      <selection activeCell="I9" sqref="I9"/>
    </sheetView>
  </sheetViews>
  <sheetFormatPr defaultRowHeight="15" x14ac:dyDescent="0.25"/>
  <cols>
    <col min="1" max="1" width="22.28515625" style="37" hidden="1" customWidth="1"/>
    <col min="2" max="2" width="41.42578125" style="37" hidden="1" customWidth="1"/>
    <col min="3" max="3" width="15" customWidth="1"/>
    <col min="4" max="4" width="19.7109375" customWidth="1"/>
    <col min="5" max="5" width="23" customWidth="1"/>
    <col min="6" max="6" width="34.7109375" style="68" customWidth="1"/>
    <col min="7" max="7" width="27.85546875" style="75" customWidth="1"/>
    <col min="8" max="8" width="16.28515625" customWidth="1"/>
    <col min="9" max="9" width="25" style="18" customWidth="1"/>
    <col min="10" max="10" width="22.7109375" customWidth="1"/>
    <col min="11" max="11" width="27.28515625" customWidth="1"/>
    <col min="12" max="12" width="19.140625" customWidth="1"/>
    <col min="13" max="13" width="23.28515625" customWidth="1"/>
    <col min="14" max="14" width="19.7109375" customWidth="1"/>
  </cols>
  <sheetData>
    <row r="1" spans="1:14" ht="75.75" customHeight="1" thickBot="1" x14ac:dyDescent="0.3">
      <c r="A1" s="33" t="s">
        <v>483</v>
      </c>
      <c r="B1" s="33" t="s">
        <v>467</v>
      </c>
      <c r="C1" s="26" t="s">
        <v>0</v>
      </c>
      <c r="D1" s="24" t="s">
        <v>1</v>
      </c>
      <c r="E1" s="25" t="s">
        <v>2</v>
      </c>
      <c r="F1" s="71" t="s">
        <v>3</v>
      </c>
      <c r="G1" s="388" t="s">
        <v>1056</v>
      </c>
      <c r="H1" s="389"/>
      <c r="I1" s="205" t="s">
        <v>1057</v>
      </c>
      <c r="J1" s="205" t="s">
        <v>1058</v>
      </c>
      <c r="K1" s="378" t="s">
        <v>1059</v>
      </c>
      <c r="L1" s="379"/>
      <c r="M1" s="206" t="s">
        <v>1060</v>
      </c>
      <c r="N1" s="206" t="s">
        <v>1168</v>
      </c>
    </row>
    <row r="2" spans="1:14" ht="81.75" customHeight="1" thickBot="1" x14ac:dyDescent="0.3">
      <c r="A2" s="372" t="s">
        <v>539</v>
      </c>
      <c r="B2" s="372" t="s">
        <v>626</v>
      </c>
      <c r="C2" s="417" t="s">
        <v>157</v>
      </c>
      <c r="D2" s="411" t="s">
        <v>158</v>
      </c>
      <c r="E2" s="412"/>
      <c r="F2" s="94" t="s">
        <v>951</v>
      </c>
      <c r="G2" s="399" t="s">
        <v>804</v>
      </c>
      <c r="H2" s="390" t="s">
        <v>435</v>
      </c>
      <c r="I2" s="134" t="s">
        <v>1028</v>
      </c>
      <c r="J2" s="393" t="s">
        <v>632</v>
      </c>
      <c r="K2" s="399" t="s">
        <v>804</v>
      </c>
      <c r="L2" s="390" t="s">
        <v>435</v>
      </c>
      <c r="M2" s="134" t="s">
        <v>1028</v>
      </c>
      <c r="N2" s="393" t="s">
        <v>632</v>
      </c>
    </row>
    <row r="3" spans="1:14" ht="55.15" customHeight="1" thickBot="1" x14ac:dyDescent="0.3">
      <c r="A3" s="372"/>
      <c r="B3" s="372"/>
      <c r="C3" s="418"/>
      <c r="D3" s="409" t="s">
        <v>159</v>
      </c>
      <c r="E3" s="410"/>
      <c r="F3" s="413" t="s">
        <v>170</v>
      </c>
      <c r="G3" s="400"/>
      <c r="H3" s="391"/>
      <c r="I3" s="402" t="s">
        <v>1029</v>
      </c>
      <c r="J3" s="394"/>
      <c r="K3" s="400"/>
      <c r="L3" s="391"/>
      <c r="M3" s="402" t="s">
        <v>1029</v>
      </c>
      <c r="N3" s="394"/>
    </row>
    <row r="4" spans="1:14" ht="55.15" customHeight="1" thickBot="1" x14ac:dyDescent="0.3">
      <c r="A4" s="372"/>
      <c r="B4" s="372"/>
      <c r="C4" s="418"/>
      <c r="D4" s="409" t="s">
        <v>160</v>
      </c>
      <c r="E4" s="410"/>
      <c r="F4" s="413"/>
      <c r="G4" s="401"/>
      <c r="H4" s="392"/>
      <c r="I4" s="403"/>
      <c r="J4" s="395"/>
      <c r="K4" s="401"/>
      <c r="L4" s="392"/>
      <c r="M4" s="403"/>
      <c r="N4" s="395"/>
    </row>
    <row r="5" spans="1:14" ht="65.25" customHeight="1" thickBot="1" x14ac:dyDescent="0.3">
      <c r="A5" s="372"/>
      <c r="B5" s="372"/>
      <c r="C5" s="418"/>
      <c r="D5" s="409" t="s">
        <v>161</v>
      </c>
      <c r="E5" s="410"/>
      <c r="F5" s="94" t="s">
        <v>952</v>
      </c>
      <c r="G5" s="399" t="s">
        <v>805</v>
      </c>
      <c r="H5" s="390" t="s">
        <v>435</v>
      </c>
      <c r="I5" s="134" t="s">
        <v>1030</v>
      </c>
      <c r="J5" s="393" t="s">
        <v>632</v>
      </c>
      <c r="K5" s="399" t="s">
        <v>805</v>
      </c>
      <c r="L5" s="390" t="s">
        <v>435</v>
      </c>
      <c r="M5" s="134" t="s">
        <v>1030</v>
      </c>
      <c r="N5" s="393" t="s">
        <v>632</v>
      </c>
    </row>
    <row r="6" spans="1:14" ht="59.45" customHeight="1" thickBot="1" x14ac:dyDescent="0.3">
      <c r="A6" s="372"/>
      <c r="B6" s="372"/>
      <c r="C6" s="418"/>
      <c r="D6" s="409" t="s">
        <v>162</v>
      </c>
      <c r="E6" s="410"/>
      <c r="F6" s="413" t="s">
        <v>171</v>
      </c>
      <c r="G6" s="400"/>
      <c r="H6" s="391"/>
      <c r="I6" s="402" t="s">
        <v>1031</v>
      </c>
      <c r="J6" s="394"/>
      <c r="K6" s="400"/>
      <c r="L6" s="391"/>
      <c r="M6" s="402" t="s">
        <v>1031</v>
      </c>
      <c r="N6" s="394"/>
    </row>
    <row r="7" spans="1:14" ht="36" customHeight="1" thickBot="1" x14ac:dyDescent="0.3">
      <c r="A7" s="372"/>
      <c r="B7" s="372"/>
      <c r="C7" s="418"/>
      <c r="D7" s="409" t="s">
        <v>163</v>
      </c>
      <c r="E7" s="410"/>
      <c r="F7" s="413"/>
      <c r="G7" s="400"/>
      <c r="H7" s="391"/>
      <c r="I7" s="404"/>
      <c r="J7" s="394"/>
      <c r="K7" s="400"/>
      <c r="L7" s="391"/>
      <c r="M7" s="404"/>
      <c r="N7" s="394"/>
    </row>
    <row r="8" spans="1:14" ht="42.6" customHeight="1" thickBot="1" x14ac:dyDescent="0.3">
      <c r="A8" s="372"/>
      <c r="B8" s="372"/>
      <c r="C8" s="418"/>
      <c r="D8" s="409" t="s">
        <v>164</v>
      </c>
      <c r="E8" s="410"/>
      <c r="F8" s="413"/>
      <c r="G8" s="401"/>
      <c r="H8" s="392"/>
      <c r="I8" s="403"/>
      <c r="J8" s="395"/>
      <c r="K8" s="401"/>
      <c r="L8" s="392"/>
      <c r="M8" s="403"/>
      <c r="N8" s="395"/>
    </row>
    <row r="9" spans="1:14" ht="64.900000000000006" customHeight="1" thickBot="1" x14ac:dyDescent="0.3">
      <c r="A9" s="372"/>
      <c r="B9" s="372"/>
      <c r="C9" s="418"/>
      <c r="D9" s="409" t="s">
        <v>165</v>
      </c>
      <c r="E9" s="410"/>
      <c r="F9" s="94" t="s">
        <v>953</v>
      </c>
      <c r="G9" s="399" t="s">
        <v>806</v>
      </c>
      <c r="H9" s="390" t="s">
        <v>1072</v>
      </c>
      <c r="I9" s="134" t="s">
        <v>1340</v>
      </c>
      <c r="J9" s="393" t="s">
        <v>632</v>
      </c>
      <c r="K9" s="399" t="s">
        <v>806</v>
      </c>
      <c r="L9" s="390" t="s">
        <v>1072</v>
      </c>
      <c r="M9" s="134" t="s">
        <v>1341</v>
      </c>
      <c r="N9" s="393" t="s">
        <v>632</v>
      </c>
    </row>
    <row r="10" spans="1:14" ht="37.5" customHeight="1" thickBot="1" x14ac:dyDescent="0.3">
      <c r="A10" s="372"/>
      <c r="B10" s="372"/>
      <c r="C10" s="418"/>
      <c r="D10" s="409" t="s">
        <v>166</v>
      </c>
      <c r="E10" s="410"/>
      <c r="F10" s="413" t="s">
        <v>172</v>
      </c>
      <c r="G10" s="400"/>
      <c r="H10" s="391"/>
      <c r="I10" s="396" t="s">
        <v>1342</v>
      </c>
      <c r="J10" s="394"/>
      <c r="K10" s="400"/>
      <c r="L10" s="391"/>
      <c r="M10" s="396" t="s">
        <v>1343</v>
      </c>
      <c r="N10" s="394"/>
    </row>
    <row r="11" spans="1:14" ht="39.75" customHeight="1" thickBot="1" x14ac:dyDescent="0.3">
      <c r="A11" s="70"/>
      <c r="B11" s="70"/>
      <c r="C11" s="101"/>
      <c r="D11" s="409" t="s">
        <v>167</v>
      </c>
      <c r="E11" s="410"/>
      <c r="F11" s="413"/>
      <c r="G11" s="400"/>
      <c r="H11" s="391"/>
      <c r="I11" s="397"/>
      <c r="J11" s="394"/>
      <c r="K11" s="400"/>
      <c r="L11" s="391"/>
      <c r="M11" s="397"/>
      <c r="N11" s="394"/>
    </row>
    <row r="12" spans="1:14" ht="37.5" customHeight="1" thickBot="1" x14ac:dyDescent="0.3">
      <c r="A12" s="70"/>
      <c r="B12" s="70"/>
      <c r="C12" s="101"/>
      <c r="D12" s="409" t="s">
        <v>168</v>
      </c>
      <c r="E12" s="410"/>
      <c r="F12" s="413"/>
      <c r="G12" s="400"/>
      <c r="H12" s="391"/>
      <c r="I12" s="397"/>
      <c r="J12" s="394"/>
      <c r="K12" s="400"/>
      <c r="L12" s="391"/>
      <c r="M12" s="397"/>
      <c r="N12" s="394"/>
    </row>
    <row r="13" spans="1:14" ht="37.5" customHeight="1" thickBot="1" x14ac:dyDescent="0.3">
      <c r="A13" s="70"/>
      <c r="B13" s="70"/>
      <c r="C13" s="101"/>
      <c r="D13" s="409" t="s">
        <v>169</v>
      </c>
      <c r="E13" s="410"/>
      <c r="F13" s="419"/>
      <c r="G13" s="401"/>
      <c r="H13" s="392"/>
      <c r="I13" s="398"/>
      <c r="J13" s="395"/>
      <c r="K13" s="401"/>
      <c r="L13" s="392"/>
      <c r="M13" s="398"/>
      <c r="N13" s="395"/>
    </row>
    <row r="14" spans="1:14" ht="111" customHeight="1" thickBot="1" x14ac:dyDescent="0.3">
      <c r="A14" s="372" t="s">
        <v>540</v>
      </c>
      <c r="B14" s="372" t="s">
        <v>626</v>
      </c>
      <c r="C14" s="414" t="s">
        <v>173</v>
      </c>
      <c r="D14" s="405" t="s">
        <v>174</v>
      </c>
      <c r="E14" s="406"/>
      <c r="F14" s="126" t="s">
        <v>957</v>
      </c>
      <c r="G14" s="96" t="s">
        <v>958</v>
      </c>
      <c r="H14" s="56" t="s">
        <v>435</v>
      </c>
      <c r="I14" s="135" t="s">
        <v>1036</v>
      </c>
      <c r="J14" s="102" t="s">
        <v>632</v>
      </c>
      <c r="K14" s="151" t="s">
        <v>958</v>
      </c>
      <c r="L14" s="56" t="s">
        <v>435</v>
      </c>
      <c r="M14" s="153" t="s">
        <v>1036</v>
      </c>
      <c r="N14" s="102" t="s">
        <v>632</v>
      </c>
    </row>
    <row r="15" spans="1:14" ht="72.599999999999994" customHeight="1" thickBot="1" x14ac:dyDescent="0.3">
      <c r="A15" s="372"/>
      <c r="B15" s="372"/>
      <c r="C15" s="415"/>
      <c r="D15" s="405"/>
      <c r="E15" s="406"/>
      <c r="F15" s="96" t="s">
        <v>1016</v>
      </c>
      <c r="G15" s="96" t="s">
        <v>633</v>
      </c>
      <c r="H15" s="56" t="s">
        <v>435</v>
      </c>
      <c r="I15" s="136" t="s">
        <v>1032</v>
      </c>
      <c r="J15" s="102" t="s">
        <v>632</v>
      </c>
      <c r="K15" s="151" t="s">
        <v>633</v>
      </c>
      <c r="L15" s="56" t="s">
        <v>435</v>
      </c>
      <c r="M15" s="136" t="s">
        <v>1032</v>
      </c>
      <c r="N15" s="102" t="s">
        <v>632</v>
      </c>
    </row>
    <row r="16" spans="1:14" ht="111" customHeight="1" thickBot="1" x14ac:dyDescent="0.3">
      <c r="A16" s="372"/>
      <c r="B16" s="372"/>
      <c r="C16" s="415"/>
      <c r="D16" s="405"/>
      <c r="E16" s="406"/>
      <c r="F16" s="93" t="s">
        <v>1017</v>
      </c>
      <c r="G16" s="96" t="s">
        <v>633</v>
      </c>
      <c r="H16" s="56" t="s">
        <v>435</v>
      </c>
      <c r="I16" s="136" t="s">
        <v>1033</v>
      </c>
      <c r="J16" s="102" t="s">
        <v>632</v>
      </c>
      <c r="K16" s="151" t="s">
        <v>633</v>
      </c>
      <c r="L16" s="56" t="s">
        <v>435</v>
      </c>
      <c r="M16" s="136" t="s">
        <v>1033</v>
      </c>
      <c r="N16" s="102" t="s">
        <v>632</v>
      </c>
    </row>
    <row r="17" spans="1:14" ht="108" customHeight="1" thickBot="1" x14ac:dyDescent="0.3">
      <c r="A17" s="372"/>
      <c r="B17" s="372"/>
      <c r="C17" s="415"/>
      <c r="D17" s="405"/>
      <c r="E17" s="406"/>
      <c r="F17" s="93" t="s">
        <v>1018</v>
      </c>
      <c r="G17" s="96" t="s">
        <v>634</v>
      </c>
      <c r="H17" s="56" t="s">
        <v>435</v>
      </c>
      <c r="I17" s="136" t="s">
        <v>1034</v>
      </c>
      <c r="J17" s="102" t="s">
        <v>632</v>
      </c>
      <c r="K17" s="151" t="s">
        <v>634</v>
      </c>
      <c r="L17" s="56" t="s">
        <v>435</v>
      </c>
      <c r="M17" s="136" t="s">
        <v>1034</v>
      </c>
      <c r="N17" s="102" t="s">
        <v>632</v>
      </c>
    </row>
    <row r="18" spans="1:14" ht="63.6" customHeight="1" thickBot="1" x14ac:dyDescent="0.3">
      <c r="A18" s="372"/>
      <c r="B18" s="372"/>
      <c r="C18" s="416"/>
      <c r="D18" s="407"/>
      <c r="E18" s="408"/>
      <c r="F18" s="93" t="s">
        <v>1019</v>
      </c>
      <c r="G18" s="96" t="s">
        <v>635</v>
      </c>
      <c r="H18" s="56" t="s">
        <v>435</v>
      </c>
      <c r="I18" s="136" t="s">
        <v>1035</v>
      </c>
      <c r="J18" s="102" t="s">
        <v>632</v>
      </c>
      <c r="K18" s="151" t="s">
        <v>635</v>
      </c>
      <c r="L18" s="56" t="s">
        <v>435</v>
      </c>
      <c r="M18" s="136" t="s">
        <v>1035</v>
      </c>
      <c r="N18" s="102" t="s">
        <v>632</v>
      </c>
    </row>
  </sheetData>
  <mergeCells count="48">
    <mergeCell ref="F10:F13"/>
    <mergeCell ref="D6:E6"/>
    <mergeCell ref="G2:G4"/>
    <mergeCell ref="G5:G8"/>
    <mergeCell ref="G9:G13"/>
    <mergeCell ref="D9:E9"/>
    <mergeCell ref="A2:A10"/>
    <mergeCell ref="B2:B10"/>
    <mergeCell ref="B14:B18"/>
    <mergeCell ref="A14:A18"/>
    <mergeCell ref="C14:C18"/>
    <mergeCell ref="C2:C10"/>
    <mergeCell ref="G1:H1"/>
    <mergeCell ref="K1:L1"/>
    <mergeCell ref="D14:E18"/>
    <mergeCell ref="D10:E10"/>
    <mergeCell ref="D12:E12"/>
    <mergeCell ref="D13:E13"/>
    <mergeCell ref="D11:E11"/>
    <mergeCell ref="D5:E5"/>
    <mergeCell ref="D4:E4"/>
    <mergeCell ref="D7:E7"/>
    <mergeCell ref="D8:E8"/>
    <mergeCell ref="D2:E2"/>
    <mergeCell ref="D3:E3"/>
    <mergeCell ref="F3:F4"/>
    <mergeCell ref="F6:F8"/>
    <mergeCell ref="J2:J4"/>
    <mergeCell ref="H9:H13"/>
    <mergeCell ref="I3:I4"/>
    <mergeCell ref="I6:I8"/>
    <mergeCell ref="I10:I13"/>
    <mergeCell ref="K9:K13"/>
    <mergeCell ref="J5:J8"/>
    <mergeCell ref="J9:J13"/>
    <mergeCell ref="H2:H4"/>
    <mergeCell ref="H5:H8"/>
    <mergeCell ref="L9:L13"/>
    <mergeCell ref="N9:N13"/>
    <mergeCell ref="M10:M13"/>
    <mergeCell ref="K2:K4"/>
    <mergeCell ref="L2:L4"/>
    <mergeCell ref="N2:N4"/>
    <mergeCell ref="M3:M4"/>
    <mergeCell ref="K5:K8"/>
    <mergeCell ref="L5:L8"/>
    <mergeCell ref="N5:N8"/>
    <mergeCell ref="M6:M8"/>
  </mergeCell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Kriteria!$A$8:$A$10</xm:f>
          </x14:formula1>
          <xm:sqref>J2 J14:J18 J5 J9 N2 N9 N5 N14:N18</xm:sqref>
        </x14:dataValidation>
        <x14:dataValidation type="list" allowBlank="1" showInputMessage="1" showErrorMessage="1">
          <x14:formula1>
            <xm:f>Kriteria!$A$1:$A$3</xm:f>
          </x14:formula1>
          <xm:sqref>H2 H5 H9 H14:H18 L2 L5 L9 L14:L18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
  <sheetViews>
    <sheetView topLeftCell="L1" zoomScale="80" zoomScaleNormal="80" workbookViewId="0">
      <selection activeCell="K7" sqref="K7"/>
    </sheetView>
  </sheetViews>
  <sheetFormatPr defaultRowHeight="15" x14ac:dyDescent="0.25"/>
  <cols>
    <col min="1" max="1" width="22.28515625" hidden="1" customWidth="1"/>
    <col min="2" max="2" width="41.42578125" hidden="1" customWidth="1"/>
    <col min="3" max="3" width="12.85546875" customWidth="1"/>
    <col min="4" max="5" width="22.7109375" customWidth="1"/>
    <col min="6" max="6" width="24.140625" style="75" customWidth="1"/>
    <col min="7" max="7" width="26.85546875" customWidth="1"/>
    <col min="8" max="8" width="18.28515625" style="79" customWidth="1"/>
    <col min="9" max="9" width="21.7109375" style="79" customWidth="1"/>
    <col min="10" max="10" width="18.85546875" style="79" customWidth="1"/>
    <col min="11" max="11" width="28" customWidth="1"/>
    <col min="12" max="12" width="18.5703125" customWidth="1"/>
    <col min="13" max="13" width="26.140625" customWidth="1"/>
    <col min="14" max="14" width="18.5703125" customWidth="1"/>
  </cols>
  <sheetData>
    <row r="1" spans="1:14" ht="77.25" customHeight="1" thickBot="1" x14ac:dyDescent="0.3">
      <c r="A1" s="33" t="s">
        <v>483</v>
      </c>
      <c r="B1" s="33" t="s">
        <v>467</v>
      </c>
      <c r="C1" s="23" t="s">
        <v>0</v>
      </c>
      <c r="D1" s="24" t="s">
        <v>1</v>
      </c>
      <c r="E1" s="23" t="s">
        <v>2</v>
      </c>
      <c r="F1" s="82" t="s">
        <v>3</v>
      </c>
      <c r="G1" s="388" t="s">
        <v>1056</v>
      </c>
      <c r="H1" s="389"/>
      <c r="I1" s="205" t="s">
        <v>1057</v>
      </c>
      <c r="J1" s="205" t="s">
        <v>1058</v>
      </c>
      <c r="K1" s="424" t="s">
        <v>1059</v>
      </c>
      <c r="L1" s="425"/>
      <c r="M1" s="206" t="s">
        <v>1057</v>
      </c>
      <c r="N1" s="206" t="s">
        <v>1058</v>
      </c>
    </row>
    <row r="2" spans="1:14" ht="64.900000000000006" customHeight="1" x14ac:dyDescent="0.25">
      <c r="A2" s="420" t="s">
        <v>541</v>
      </c>
      <c r="B2" s="422" t="s">
        <v>627</v>
      </c>
      <c r="C2" s="91" t="s">
        <v>175</v>
      </c>
      <c r="D2" s="426" t="s">
        <v>176</v>
      </c>
      <c r="E2" s="426"/>
      <c r="F2" s="91" t="s">
        <v>177</v>
      </c>
      <c r="G2" s="96" t="s">
        <v>807</v>
      </c>
      <c r="H2" s="99" t="s">
        <v>463</v>
      </c>
      <c r="I2" s="91" t="s">
        <v>1179</v>
      </c>
      <c r="J2" s="77" t="s">
        <v>631</v>
      </c>
      <c r="K2" s="151" t="s">
        <v>807</v>
      </c>
      <c r="L2" s="144" t="s">
        <v>463</v>
      </c>
      <c r="M2" s="149" t="s">
        <v>1179</v>
      </c>
      <c r="N2" s="141" t="s">
        <v>631</v>
      </c>
    </row>
    <row r="3" spans="1:14" ht="93.75" customHeight="1" thickBot="1" x14ac:dyDescent="0.3">
      <c r="A3" s="421"/>
      <c r="B3" s="423"/>
      <c r="C3" s="91" t="s">
        <v>178</v>
      </c>
      <c r="D3" s="426" t="s">
        <v>179</v>
      </c>
      <c r="E3" s="426"/>
      <c r="F3" s="91" t="s">
        <v>180</v>
      </c>
      <c r="G3" s="96" t="s">
        <v>808</v>
      </c>
      <c r="H3" s="99" t="s">
        <v>463</v>
      </c>
      <c r="I3" s="91" t="s">
        <v>1242</v>
      </c>
      <c r="J3" s="77" t="s">
        <v>631</v>
      </c>
      <c r="K3" s="151" t="s">
        <v>808</v>
      </c>
      <c r="L3" s="144" t="s">
        <v>463</v>
      </c>
      <c r="M3" s="149" t="s">
        <v>1243</v>
      </c>
      <c r="N3" s="141" t="s">
        <v>631</v>
      </c>
    </row>
  </sheetData>
  <mergeCells count="6">
    <mergeCell ref="A2:A3"/>
    <mergeCell ref="B2:B3"/>
    <mergeCell ref="G1:H1"/>
    <mergeCell ref="K1:L1"/>
    <mergeCell ref="D2:E2"/>
    <mergeCell ref="D3:E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H2:H3 L2:L3</xm:sqref>
        </x14:dataValidation>
        <x14:dataValidation type="list" allowBlank="1" showInputMessage="1" showErrorMessage="1">
          <x14:formula1>
            <xm:f>Kriteria!$A$8:$A$10</xm:f>
          </x14:formula1>
          <xm:sqref>J2:J3 N2:N3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opLeftCell="J4" zoomScale="86" zoomScaleNormal="86" workbookViewId="0">
      <selection activeCell="N2" sqref="N2"/>
    </sheetView>
  </sheetViews>
  <sheetFormatPr defaultRowHeight="15" x14ac:dyDescent="0.25"/>
  <cols>
    <col min="1" max="1" width="22.28515625" style="37" hidden="1" customWidth="1"/>
    <col min="2" max="2" width="41.42578125" style="37" hidden="1" customWidth="1"/>
    <col min="3" max="3" width="13.5703125" customWidth="1"/>
    <col min="4" max="4" width="21.7109375" customWidth="1"/>
    <col min="5" max="5" width="18" customWidth="1"/>
    <col min="6" max="6" width="29.42578125" style="64" customWidth="1"/>
    <col min="7" max="7" width="26.28515625" style="103" customWidth="1"/>
    <col min="8" max="8" width="18" style="79" customWidth="1"/>
    <col min="9" max="9" width="27.42578125" style="35" customWidth="1"/>
    <col min="10" max="10" width="16.28515625" style="75" customWidth="1"/>
    <col min="11" max="11" width="26.85546875" customWidth="1"/>
    <col min="12" max="12" width="16.85546875" customWidth="1"/>
    <col min="13" max="13" width="27.85546875" customWidth="1"/>
    <col min="14" max="14" width="17.28515625" customWidth="1"/>
  </cols>
  <sheetData>
    <row r="1" spans="1:14" ht="70.5" customHeight="1" thickBot="1" x14ac:dyDescent="0.3">
      <c r="A1" s="33" t="s">
        <v>483</v>
      </c>
      <c r="B1" s="33" t="s">
        <v>467</v>
      </c>
      <c r="C1" s="26" t="s">
        <v>0</v>
      </c>
      <c r="D1" s="24" t="s">
        <v>1</v>
      </c>
      <c r="E1" s="23" t="s">
        <v>2</v>
      </c>
      <c r="F1" s="71" t="s">
        <v>3</v>
      </c>
      <c r="G1" s="388" t="s">
        <v>1056</v>
      </c>
      <c r="H1" s="389"/>
      <c r="I1" s="205" t="s">
        <v>1057</v>
      </c>
      <c r="J1" s="205" t="s">
        <v>1058</v>
      </c>
      <c r="K1" s="424" t="s">
        <v>1059</v>
      </c>
      <c r="L1" s="425"/>
      <c r="M1" s="206" t="s">
        <v>1060</v>
      </c>
      <c r="N1" s="206" t="s">
        <v>1168</v>
      </c>
    </row>
    <row r="2" spans="1:14" ht="66" customHeight="1" thickBot="1" x14ac:dyDescent="0.3">
      <c r="A2" s="70" t="s">
        <v>542</v>
      </c>
      <c r="B2" s="104" t="s">
        <v>628</v>
      </c>
      <c r="C2" s="63" t="s">
        <v>181</v>
      </c>
      <c r="D2" s="387" t="s">
        <v>182</v>
      </c>
      <c r="E2" s="387"/>
      <c r="F2" s="383" t="s">
        <v>954</v>
      </c>
      <c r="G2" s="93" t="s">
        <v>809</v>
      </c>
      <c r="H2" s="99" t="s">
        <v>463</v>
      </c>
      <c r="I2" s="383" t="s">
        <v>1180</v>
      </c>
      <c r="J2" s="142" t="s">
        <v>631</v>
      </c>
      <c r="K2" s="151" t="s">
        <v>809</v>
      </c>
      <c r="L2" s="144" t="s">
        <v>463</v>
      </c>
      <c r="M2" s="383" t="s">
        <v>1180</v>
      </c>
      <c r="N2" s="142" t="s">
        <v>631</v>
      </c>
    </row>
    <row r="3" spans="1:14" ht="63" customHeight="1" thickBot="1" x14ac:dyDescent="0.3">
      <c r="A3" s="70" t="s">
        <v>543</v>
      </c>
      <c r="B3" s="98" t="s">
        <v>629</v>
      </c>
      <c r="C3" s="63" t="s">
        <v>184</v>
      </c>
      <c r="D3" s="430" t="s">
        <v>185</v>
      </c>
      <c r="E3" s="430"/>
      <c r="F3" s="427"/>
      <c r="G3" s="55" t="s">
        <v>810</v>
      </c>
      <c r="H3" s="99" t="s">
        <v>463</v>
      </c>
      <c r="I3" s="427"/>
      <c r="J3" s="142" t="s">
        <v>631</v>
      </c>
      <c r="K3" s="149" t="s">
        <v>810</v>
      </c>
      <c r="L3" s="144" t="s">
        <v>463</v>
      </c>
      <c r="M3" s="427"/>
      <c r="N3" s="142" t="s">
        <v>631</v>
      </c>
    </row>
    <row r="4" spans="1:14" ht="60.75" customHeight="1" thickBot="1" x14ac:dyDescent="0.3">
      <c r="A4" s="70" t="s">
        <v>544</v>
      </c>
      <c r="B4" s="98" t="s">
        <v>630</v>
      </c>
      <c r="C4" s="63" t="s">
        <v>186</v>
      </c>
      <c r="D4" s="387" t="s">
        <v>187</v>
      </c>
      <c r="E4" s="387"/>
      <c r="F4" s="427"/>
      <c r="G4" s="93" t="s">
        <v>811</v>
      </c>
      <c r="H4" s="99" t="s">
        <v>463</v>
      </c>
      <c r="I4" s="427"/>
      <c r="J4" s="142" t="s">
        <v>631</v>
      </c>
      <c r="K4" s="151" t="s">
        <v>811</v>
      </c>
      <c r="L4" s="144" t="s">
        <v>463</v>
      </c>
      <c r="M4" s="427"/>
      <c r="N4" s="142" t="s">
        <v>631</v>
      </c>
    </row>
    <row r="5" spans="1:14" ht="61.5" customHeight="1" thickBot="1" x14ac:dyDescent="0.3">
      <c r="A5" s="38" t="s">
        <v>545</v>
      </c>
      <c r="B5" s="98"/>
      <c r="C5" s="63" t="s">
        <v>188</v>
      </c>
      <c r="D5" s="387" t="s">
        <v>189</v>
      </c>
      <c r="E5" s="387"/>
      <c r="F5" s="384"/>
      <c r="G5" s="55" t="s">
        <v>1043</v>
      </c>
      <c r="H5" s="99" t="s">
        <v>1072</v>
      </c>
      <c r="I5" s="384"/>
      <c r="J5" s="148" t="s">
        <v>632</v>
      </c>
      <c r="K5" s="149" t="s">
        <v>1043</v>
      </c>
      <c r="L5" s="144" t="s">
        <v>1072</v>
      </c>
      <c r="M5" s="384"/>
      <c r="N5" s="148" t="s">
        <v>632</v>
      </c>
    </row>
    <row r="6" spans="1:14" ht="133.5" customHeight="1" thickBot="1" x14ac:dyDescent="0.3">
      <c r="A6" s="38" t="s">
        <v>546</v>
      </c>
      <c r="B6" s="98"/>
      <c r="C6" s="63" t="s">
        <v>190</v>
      </c>
      <c r="D6" s="387" t="s">
        <v>687</v>
      </c>
      <c r="E6" s="387"/>
      <c r="F6" s="55" t="s">
        <v>955</v>
      </c>
      <c r="G6" s="55" t="s">
        <v>812</v>
      </c>
      <c r="H6" s="99"/>
      <c r="I6" s="133" t="s">
        <v>1044</v>
      </c>
      <c r="J6" s="78"/>
      <c r="K6" s="149" t="s">
        <v>812</v>
      </c>
      <c r="L6" s="144" t="s">
        <v>463</v>
      </c>
      <c r="M6" s="149" t="s">
        <v>1181</v>
      </c>
      <c r="N6" s="148" t="s">
        <v>632</v>
      </c>
    </row>
    <row r="7" spans="1:14" ht="37.5" customHeight="1" thickBot="1" x14ac:dyDescent="0.3">
      <c r="A7" s="372" t="s">
        <v>547</v>
      </c>
      <c r="B7" s="371"/>
      <c r="C7" s="336" t="s">
        <v>191</v>
      </c>
      <c r="D7" s="387" t="s">
        <v>192</v>
      </c>
      <c r="E7" s="387"/>
      <c r="F7" s="341" t="s">
        <v>193</v>
      </c>
      <c r="G7" s="55" t="s">
        <v>813</v>
      </c>
      <c r="H7" s="144" t="s">
        <v>463</v>
      </c>
      <c r="I7" s="341" t="s">
        <v>1182</v>
      </c>
      <c r="J7" s="428" t="s">
        <v>631</v>
      </c>
      <c r="K7" s="149" t="s">
        <v>813</v>
      </c>
      <c r="L7" s="144" t="s">
        <v>463</v>
      </c>
      <c r="M7" s="341" t="s">
        <v>1182</v>
      </c>
      <c r="N7" s="428" t="s">
        <v>631</v>
      </c>
    </row>
    <row r="8" spans="1:14" ht="69.75" customHeight="1" thickBot="1" x14ac:dyDescent="0.3">
      <c r="A8" s="372"/>
      <c r="B8" s="371"/>
      <c r="C8" s="336"/>
      <c r="D8" s="387"/>
      <c r="E8" s="387"/>
      <c r="F8" s="341"/>
      <c r="G8" s="55" t="s">
        <v>814</v>
      </c>
      <c r="H8" s="144" t="s">
        <v>463</v>
      </c>
      <c r="I8" s="341"/>
      <c r="J8" s="429"/>
      <c r="K8" s="149" t="s">
        <v>814</v>
      </c>
      <c r="L8" s="144" t="s">
        <v>463</v>
      </c>
      <c r="M8" s="341"/>
      <c r="N8" s="429"/>
    </row>
  </sheetData>
  <mergeCells count="19">
    <mergeCell ref="A7:A8"/>
    <mergeCell ref="D5:E5"/>
    <mergeCell ref="D6:E6"/>
    <mergeCell ref="K1:L1"/>
    <mergeCell ref="G1:H1"/>
    <mergeCell ref="D2:E2"/>
    <mergeCell ref="I2:I5"/>
    <mergeCell ref="C7:C8"/>
    <mergeCell ref="D7:E8"/>
    <mergeCell ref="F7:F8"/>
    <mergeCell ref="D3:E3"/>
    <mergeCell ref="D4:E4"/>
    <mergeCell ref="F2:F5"/>
    <mergeCell ref="I7:I8"/>
    <mergeCell ref="M2:M5"/>
    <mergeCell ref="M7:M8"/>
    <mergeCell ref="N7:N8"/>
    <mergeCell ref="J7:J8"/>
    <mergeCell ref="B7:B8"/>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L2:L8 H2:H8</xm:sqref>
        </x14:dataValidation>
        <x14:dataValidation type="list" allowBlank="1" showInputMessage="1" showErrorMessage="1">
          <x14:formula1>
            <xm:f>Kriteria!$A$8:$A$10</xm:f>
          </x14:formula1>
          <xm:sqref>N2:N8 J2:J8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opLeftCell="K2" zoomScale="75" zoomScaleNormal="75" workbookViewId="0">
      <selection activeCell="G2" sqref="G2:J2"/>
    </sheetView>
  </sheetViews>
  <sheetFormatPr defaultRowHeight="15" x14ac:dyDescent="0.25"/>
  <cols>
    <col min="1" max="1" width="22.28515625" style="43" hidden="1" customWidth="1"/>
    <col min="2" max="2" width="41.42578125" style="43" hidden="1" customWidth="1"/>
    <col min="3" max="3" width="11.5703125" customWidth="1"/>
    <col min="4" max="4" width="18" customWidth="1"/>
    <col min="5" max="5" width="20.140625" customWidth="1"/>
    <col min="6" max="6" width="29" customWidth="1"/>
    <col min="7" max="7" width="29.42578125" customWidth="1"/>
    <col min="8" max="8" width="18.85546875" style="79" customWidth="1"/>
    <col min="9" max="9" width="25" customWidth="1"/>
    <col min="10" max="10" width="19.28515625" customWidth="1"/>
    <col min="11" max="11" width="29.42578125" customWidth="1"/>
    <col min="12" max="12" width="18.28515625" customWidth="1"/>
    <col min="13" max="13" width="26.140625" customWidth="1"/>
    <col min="14" max="14" width="20.140625" customWidth="1"/>
  </cols>
  <sheetData>
    <row r="1" spans="1:14" ht="39.6" customHeight="1" thickBot="1" x14ac:dyDescent="0.3">
      <c r="C1" s="434" t="s">
        <v>154</v>
      </c>
      <c r="D1" s="435"/>
      <c r="E1" s="435"/>
      <c r="F1" s="435"/>
      <c r="G1" s="435"/>
    </row>
    <row r="2" spans="1:14" ht="95.45" customHeight="1" thickBot="1" x14ac:dyDescent="0.3">
      <c r="A2" s="33" t="s">
        <v>483</v>
      </c>
      <c r="B2" s="33" t="s">
        <v>467</v>
      </c>
      <c r="C2" s="25" t="s">
        <v>0</v>
      </c>
      <c r="D2" s="24" t="s">
        <v>1</v>
      </c>
      <c r="E2" s="23" t="s">
        <v>2</v>
      </c>
      <c r="F2" s="25" t="s">
        <v>3</v>
      </c>
      <c r="G2" s="388" t="s">
        <v>1056</v>
      </c>
      <c r="H2" s="389"/>
      <c r="I2" s="205" t="s">
        <v>1057</v>
      </c>
      <c r="J2" s="205" t="s">
        <v>1058</v>
      </c>
      <c r="K2" s="424" t="s">
        <v>1059</v>
      </c>
      <c r="L2" s="425"/>
      <c r="M2" s="206" t="s">
        <v>1060</v>
      </c>
      <c r="N2" s="206" t="s">
        <v>1168</v>
      </c>
    </row>
    <row r="3" spans="1:14" ht="69" customHeight="1" thickBot="1" x14ac:dyDescent="0.3">
      <c r="A3" s="42" t="s">
        <v>548</v>
      </c>
      <c r="B3" s="105"/>
      <c r="C3" s="74" t="s">
        <v>194</v>
      </c>
      <c r="D3" s="387" t="s">
        <v>195</v>
      </c>
      <c r="E3" s="387"/>
      <c r="F3" s="45" t="s">
        <v>196</v>
      </c>
      <c r="G3" s="69" t="s">
        <v>815</v>
      </c>
      <c r="H3" s="144" t="s">
        <v>435</v>
      </c>
      <c r="I3" s="156" t="s">
        <v>1184</v>
      </c>
      <c r="J3" s="148" t="s">
        <v>632</v>
      </c>
      <c r="K3" s="147" t="s">
        <v>815</v>
      </c>
      <c r="L3" s="144" t="s">
        <v>435</v>
      </c>
      <c r="M3" s="156" t="s">
        <v>1184</v>
      </c>
      <c r="N3" s="148" t="s">
        <v>632</v>
      </c>
    </row>
    <row r="4" spans="1:14" ht="36" customHeight="1" thickBot="1" x14ac:dyDescent="0.3">
      <c r="A4" s="373" t="s">
        <v>549</v>
      </c>
      <c r="B4" s="433"/>
      <c r="C4" s="436" t="s">
        <v>197</v>
      </c>
      <c r="D4" s="387" t="s">
        <v>198</v>
      </c>
      <c r="E4" s="387"/>
      <c r="F4" s="437" t="s">
        <v>199</v>
      </c>
      <c r="G4" s="69" t="s">
        <v>816</v>
      </c>
      <c r="H4" s="144" t="s">
        <v>435</v>
      </c>
      <c r="I4" s="431" t="s">
        <v>1183</v>
      </c>
      <c r="J4" s="428" t="s">
        <v>632</v>
      </c>
      <c r="K4" s="147" t="s">
        <v>816</v>
      </c>
      <c r="L4" s="144" t="s">
        <v>435</v>
      </c>
      <c r="M4" s="431" t="s">
        <v>1183</v>
      </c>
      <c r="N4" s="428" t="s">
        <v>632</v>
      </c>
    </row>
    <row r="5" spans="1:14" ht="43.15" customHeight="1" thickBot="1" x14ac:dyDescent="0.3">
      <c r="A5" s="373"/>
      <c r="B5" s="433"/>
      <c r="C5" s="436"/>
      <c r="D5" s="387"/>
      <c r="E5" s="387"/>
      <c r="F5" s="437"/>
      <c r="G5" s="69" t="s">
        <v>817</v>
      </c>
      <c r="H5" s="144" t="s">
        <v>435</v>
      </c>
      <c r="I5" s="431"/>
      <c r="J5" s="432"/>
      <c r="K5" s="147" t="s">
        <v>817</v>
      </c>
      <c r="L5" s="144" t="s">
        <v>435</v>
      </c>
      <c r="M5" s="431"/>
      <c r="N5" s="432"/>
    </row>
    <row r="6" spans="1:14" ht="35.25" customHeight="1" thickBot="1" x14ac:dyDescent="0.3">
      <c r="A6" s="373"/>
      <c r="B6" s="433"/>
      <c r="C6" s="436"/>
      <c r="D6" s="387"/>
      <c r="E6" s="387"/>
      <c r="F6" s="437"/>
      <c r="G6" s="69" t="s">
        <v>818</v>
      </c>
      <c r="H6" s="144" t="s">
        <v>435</v>
      </c>
      <c r="I6" s="431"/>
      <c r="J6" s="432"/>
      <c r="K6" s="147" t="s">
        <v>818</v>
      </c>
      <c r="L6" s="144" t="s">
        <v>435</v>
      </c>
      <c r="M6" s="431"/>
      <c r="N6" s="432"/>
    </row>
    <row r="7" spans="1:14" ht="28.15" customHeight="1" thickBot="1" x14ac:dyDescent="0.3">
      <c r="A7" s="373"/>
      <c r="B7" s="433"/>
      <c r="C7" s="436"/>
      <c r="D7" s="387"/>
      <c r="E7" s="387"/>
      <c r="F7" s="437"/>
      <c r="G7" s="69" t="s">
        <v>819</v>
      </c>
      <c r="H7" s="144" t="s">
        <v>435</v>
      </c>
      <c r="I7" s="431"/>
      <c r="J7" s="429"/>
      <c r="K7" s="147" t="s">
        <v>819</v>
      </c>
      <c r="L7" s="144" t="s">
        <v>435</v>
      </c>
      <c r="M7" s="431"/>
      <c r="N7" s="429"/>
    </row>
    <row r="8" spans="1:14" ht="111.75" customHeight="1" thickBot="1" x14ac:dyDescent="0.3">
      <c r="A8" s="42" t="s">
        <v>550</v>
      </c>
      <c r="B8" s="105"/>
      <c r="C8" s="74" t="s">
        <v>200</v>
      </c>
      <c r="D8" s="387" t="s">
        <v>201</v>
      </c>
      <c r="E8" s="387"/>
      <c r="F8" s="45" t="s">
        <v>202</v>
      </c>
      <c r="G8" s="69" t="s">
        <v>820</v>
      </c>
      <c r="H8" s="144" t="s">
        <v>463</v>
      </c>
      <c r="I8" s="156" t="s">
        <v>1185</v>
      </c>
      <c r="J8" s="148" t="s">
        <v>631</v>
      </c>
      <c r="K8" s="147" t="s">
        <v>820</v>
      </c>
      <c r="L8" s="144" t="s">
        <v>463</v>
      </c>
      <c r="M8" s="156" t="s">
        <v>1185</v>
      </c>
      <c r="N8" s="148" t="s">
        <v>631</v>
      </c>
    </row>
  </sheetData>
  <mergeCells count="14">
    <mergeCell ref="C1:G1"/>
    <mergeCell ref="D8:E8"/>
    <mergeCell ref="D3:E3"/>
    <mergeCell ref="C4:C7"/>
    <mergeCell ref="D4:E7"/>
    <mergeCell ref="F4:F7"/>
    <mergeCell ref="K2:L2"/>
    <mergeCell ref="M4:M7"/>
    <mergeCell ref="N4:N7"/>
    <mergeCell ref="A4:A7"/>
    <mergeCell ref="B4:B7"/>
    <mergeCell ref="J4:J7"/>
    <mergeCell ref="I4:I7"/>
    <mergeCell ref="G2:H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L3:L8 H3:H8</xm:sqref>
        </x14:dataValidation>
        <x14:dataValidation type="list" allowBlank="1" showInputMessage="1" showErrorMessage="1">
          <x14:formula1>
            <xm:f>Kriteria!$A$8:$A$10</xm:f>
          </x14:formula1>
          <xm:sqref>N3:N8 J3:J8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
  <sheetViews>
    <sheetView topLeftCell="J1" zoomScale="75" zoomScaleNormal="75" workbookViewId="0">
      <selection activeCell="G1" sqref="G1:J1"/>
    </sheetView>
  </sheetViews>
  <sheetFormatPr defaultRowHeight="15" x14ac:dyDescent="0.25"/>
  <cols>
    <col min="1" max="1" width="22.28515625" style="37" hidden="1" customWidth="1"/>
    <col min="2" max="2" width="41.42578125" style="37" hidden="1" customWidth="1"/>
    <col min="3" max="3" width="13.140625" customWidth="1"/>
    <col min="4" max="4" width="20.28515625" customWidth="1"/>
    <col min="5" max="5" width="21.140625" customWidth="1"/>
    <col min="6" max="6" width="28" style="120" customWidth="1"/>
    <col min="7" max="7" width="24.140625" customWidth="1"/>
    <col min="8" max="8" width="19.140625" style="132" customWidth="1"/>
    <col min="9" max="9" width="24.7109375" style="47" customWidth="1"/>
    <col min="10" max="10" width="17.85546875" style="132" customWidth="1"/>
    <col min="11" max="11" width="22" customWidth="1"/>
    <col min="12" max="12" width="17.5703125" customWidth="1"/>
    <col min="13" max="13" width="24.42578125" customWidth="1"/>
    <col min="14" max="14" width="18.7109375" customWidth="1"/>
  </cols>
  <sheetData>
    <row r="1" spans="1:14" ht="64.5" customHeight="1" thickBot="1" x14ac:dyDescent="0.3">
      <c r="A1" s="33" t="s">
        <v>483</v>
      </c>
      <c r="B1" s="33" t="s">
        <v>467</v>
      </c>
      <c r="C1" s="25" t="s">
        <v>0</v>
      </c>
      <c r="D1" s="24" t="s">
        <v>1</v>
      </c>
      <c r="E1" s="23" t="s">
        <v>2</v>
      </c>
      <c r="F1" s="119" t="s">
        <v>3</v>
      </c>
      <c r="G1" s="388" t="s">
        <v>1056</v>
      </c>
      <c r="H1" s="389"/>
      <c r="I1" s="205" t="s">
        <v>1057</v>
      </c>
      <c r="J1" s="205" t="s">
        <v>1058</v>
      </c>
      <c r="K1" s="424" t="s">
        <v>1059</v>
      </c>
      <c r="L1" s="425"/>
      <c r="M1" s="206" t="s">
        <v>1060</v>
      </c>
      <c r="N1" s="206" t="s">
        <v>1168</v>
      </c>
    </row>
    <row r="2" spans="1:14" ht="55.15" customHeight="1" thickBot="1" x14ac:dyDescent="0.3">
      <c r="A2" s="42" t="s">
        <v>551</v>
      </c>
      <c r="B2" s="116"/>
      <c r="C2" s="117" t="s">
        <v>203</v>
      </c>
      <c r="D2" s="387" t="s">
        <v>204</v>
      </c>
      <c r="E2" s="387"/>
      <c r="F2" s="108" t="s">
        <v>655</v>
      </c>
      <c r="G2" s="114" t="s">
        <v>821</v>
      </c>
      <c r="H2" s="129" t="s">
        <v>463</v>
      </c>
      <c r="I2" s="108" t="s">
        <v>1186</v>
      </c>
      <c r="J2" s="130" t="s">
        <v>631</v>
      </c>
      <c r="K2" s="147" t="s">
        <v>821</v>
      </c>
      <c r="L2" s="144" t="s">
        <v>463</v>
      </c>
      <c r="M2" s="108" t="s">
        <v>1186</v>
      </c>
      <c r="N2" s="141" t="s">
        <v>631</v>
      </c>
    </row>
    <row r="3" spans="1:14" ht="62.25" customHeight="1" thickBot="1" x14ac:dyDescent="0.3">
      <c r="A3" s="42" t="s">
        <v>552</v>
      </c>
      <c r="B3" s="116"/>
      <c r="C3" s="117" t="s">
        <v>205</v>
      </c>
      <c r="D3" s="387" t="s">
        <v>206</v>
      </c>
      <c r="E3" s="387"/>
      <c r="F3" s="108" t="s">
        <v>656</v>
      </c>
      <c r="G3" s="114" t="s">
        <v>822</v>
      </c>
      <c r="H3" s="129" t="s">
        <v>463</v>
      </c>
      <c r="I3" s="108" t="s">
        <v>1187</v>
      </c>
      <c r="J3" s="130" t="s">
        <v>631</v>
      </c>
      <c r="K3" s="147" t="s">
        <v>822</v>
      </c>
      <c r="L3" s="144" t="s">
        <v>463</v>
      </c>
      <c r="M3" s="108" t="s">
        <v>1187</v>
      </c>
      <c r="N3" s="141" t="s">
        <v>631</v>
      </c>
    </row>
  </sheetData>
  <mergeCells count="4">
    <mergeCell ref="D2:E2"/>
    <mergeCell ref="D3:E3"/>
    <mergeCell ref="G1:H1"/>
    <mergeCell ref="K1:L1"/>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H2:H3 L2:L3</xm:sqref>
        </x14:dataValidation>
        <x14:dataValidation type="list" allowBlank="1" showInputMessage="1" showErrorMessage="1">
          <x14:formula1>
            <xm:f>Kriteria!$A$8:$A$10</xm:f>
          </x14:formula1>
          <xm:sqref>J2:J3 N2:N3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J1" zoomScale="73" zoomScaleNormal="73" workbookViewId="0">
      <selection activeCell="G1" sqref="G1:J1"/>
    </sheetView>
  </sheetViews>
  <sheetFormatPr defaultRowHeight="15" x14ac:dyDescent="0.25"/>
  <cols>
    <col min="1" max="1" width="22.28515625" hidden="1" customWidth="1"/>
    <col min="2" max="2" width="41.42578125" hidden="1" customWidth="1"/>
    <col min="3" max="3" width="15.28515625" customWidth="1"/>
    <col min="4" max="5" width="21.28515625" customWidth="1"/>
    <col min="6" max="6" width="25.28515625" customWidth="1"/>
    <col min="7" max="7" width="24.42578125" customWidth="1"/>
    <col min="8" max="8" width="20.28515625" style="132" customWidth="1"/>
    <col min="9" max="9" width="25.140625" customWidth="1"/>
    <col min="10" max="10" width="17.28515625" style="79" customWidth="1"/>
    <col min="11" max="11" width="24.5703125" customWidth="1"/>
    <col min="12" max="12" width="19" customWidth="1"/>
    <col min="13" max="13" width="25" customWidth="1"/>
    <col min="14" max="14" width="18.28515625" customWidth="1"/>
  </cols>
  <sheetData>
    <row r="1" spans="1:14" ht="80.25" customHeight="1" thickBot="1" x14ac:dyDescent="0.3">
      <c r="A1" s="33" t="s">
        <v>483</v>
      </c>
      <c r="B1" s="33" t="s">
        <v>467</v>
      </c>
      <c r="C1" s="1" t="s">
        <v>0</v>
      </c>
      <c r="D1" s="2" t="s">
        <v>1</v>
      </c>
      <c r="E1" s="3" t="s">
        <v>2</v>
      </c>
      <c r="F1" s="3" t="s">
        <v>3</v>
      </c>
      <c r="G1" s="388" t="s">
        <v>1056</v>
      </c>
      <c r="H1" s="389"/>
      <c r="I1" s="205" t="s">
        <v>1057</v>
      </c>
      <c r="J1" s="205" t="s">
        <v>1058</v>
      </c>
      <c r="K1" s="424" t="s">
        <v>1059</v>
      </c>
      <c r="L1" s="425"/>
      <c r="M1" s="206" t="s">
        <v>1060</v>
      </c>
      <c r="N1" s="206" t="s">
        <v>1168</v>
      </c>
    </row>
    <row r="2" spans="1:14" ht="84.75" customHeight="1" thickBot="1" x14ac:dyDescent="0.3">
      <c r="A2" s="42" t="s">
        <v>553</v>
      </c>
      <c r="B2" s="105"/>
      <c r="C2" s="74" t="s">
        <v>207</v>
      </c>
      <c r="D2" s="438" t="s">
        <v>208</v>
      </c>
      <c r="E2" s="438"/>
      <c r="F2" s="156" t="s">
        <v>209</v>
      </c>
      <c r="G2" s="147" t="s">
        <v>637</v>
      </c>
      <c r="H2" s="129" t="s">
        <v>463</v>
      </c>
      <c r="I2" s="90" t="s">
        <v>1188</v>
      </c>
      <c r="J2" s="77" t="s">
        <v>631</v>
      </c>
      <c r="K2" s="161" t="s">
        <v>637</v>
      </c>
      <c r="L2" s="144" t="s">
        <v>463</v>
      </c>
      <c r="M2" s="156" t="s">
        <v>1188</v>
      </c>
      <c r="N2" s="141" t="s">
        <v>631</v>
      </c>
    </row>
    <row r="3" spans="1:14" ht="123" customHeight="1" thickBot="1" x14ac:dyDescent="0.3">
      <c r="A3" s="42" t="s">
        <v>554</v>
      </c>
      <c r="B3" s="105"/>
      <c r="C3" s="74" t="s">
        <v>210</v>
      </c>
      <c r="D3" s="438" t="s">
        <v>211</v>
      </c>
      <c r="E3" s="438"/>
      <c r="F3" s="156" t="s">
        <v>212</v>
      </c>
      <c r="G3" s="156" t="s">
        <v>636</v>
      </c>
      <c r="H3" s="129" t="s">
        <v>463</v>
      </c>
      <c r="I3" s="90" t="s">
        <v>1189</v>
      </c>
      <c r="J3" s="77" t="s">
        <v>631</v>
      </c>
      <c r="K3" s="155" t="s">
        <v>636</v>
      </c>
      <c r="L3" s="144" t="s">
        <v>463</v>
      </c>
      <c r="M3" s="156" t="s">
        <v>1189</v>
      </c>
      <c r="N3" s="141" t="s">
        <v>631</v>
      </c>
    </row>
    <row r="4" spans="1:14" ht="72" customHeight="1" thickBot="1" x14ac:dyDescent="0.3">
      <c r="A4" s="42" t="s">
        <v>556</v>
      </c>
      <c r="B4" s="105"/>
      <c r="C4" s="74" t="s">
        <v>213</v>
      </c>
      <c r="D4" s="341" t="s">
        <v>214</v>
      </c>
      <c r="E4" s="341"/>
      <c r="F4" s="156" t="s">
        <v>215</v>
      </c>
      <c r="G4" s="147" t="s">
        <v>638</v>
      </c>
      <c r="H4" s="129" t="s">
        <v>463</v>
      </c>
      <c r="I4" s="90" t="s">
        <v>1190</v>
      </c>
      <c r="J4" s="77" t="s">
        <v>631</v>
      </c>
      <c r="K4" s="163" t="s">
        <v>638</v>
      </c>
      <c r="L4" s="144" t="s">
        <v>463</v>
      </c>
      <c r="M4" s="156" t="s">
        <v>1190</v>
      </c>
      <c r="N4" s="141" t="s">
        <v>631</v>
      </c>
    </row>
  </sheetData>
  <mergeCells count="5">
    <mergeCell ref="D2:E2"/>
    <mergeCell ref="D3:E3"/>
    <mergeCell ref="D4:E4"/>
    <mergeCell ref="G1:H1"/>
    <mergeCell ref="K1:L1"/>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H2:H4 L2:L4</xm:sqref>
        </x14:dataValidation>
        <x14:dataValidation type="list" allowBlank="1" showInputMessage="1" showErrorMessage="1">
          <x14:formula1>
            <xm:f>Kriteria!$A$8:$A$10</xm:f>
          </x14:formula1>
          <xm:sqref>J2:J4 N2:N4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160" zoomScaleNormal="160" workbookViewId="0">
      <selection activeCell="A3" sqref="A3"/>
    </sheetView>
  </sheetViews>
  <sheetFormatPr defaultRowHeight="15" x14ac:dyDescent="0.25"/>
  <cols>
    <col min="1" max="1" width="26" customWidth="1"/>
    <col min="5" max="5" width="9.140625" customWidth="1"/>
    <col min="7" max="7" width="20.85546875" customWidth="1"/>
  </cols>
  <sheetData>
    <row r="1" spans="1:7" x14ac:dyDescent="0.25">
      <c r="A1" t="s">
        <v>463</v>
      </c>
      <c r="F1" t="str">
        <f>IF(G1&lt;&gt;"",COUNTA($G$1:G1),"")&amp;"."</f>
        <v>1.</v>
      </c>
      <c r="G1" s="57" t="s">
        <v>666</v>
      </c>
    </row>
    <row r="2" spans="1:7" x14ac:dyDescent="0.25">
      <c r="A2" t="s">
        <v>1072</v>
      </c>
      <c r="F2" t="str">
        <f>IF(G2&lt;&gt;"",COUNTA($G$1:G2),"")&amp;"."</f>
        <v>2.</v>
      </c>
      <c r="G2" s="57" t="s">
        <v>74</v>
      </c>
    </row>
    <row r="3" spans="1:7" x14ac:dyDescent="0.25">
      <c r="A3" t="s">
        <v>435</v>
      </c>
      <c r="B3" s="280" t="s">
        <v>473</v>
      </c>
      <c r="C3" s="280"/>
      <c r="F3" t="str">
        <f>IF(G3&lt;&gt;"",COUNTA($G$1:G3),"")&amp;"."</f>
        <v>3.</v>
      </c>
      <c r="G3" s="57" t="s">
        <v>75</v>
      </c>
    </row>
    <row r="4" spans="1:7" x14ac:dyDescent="0.25">
      <c r="A4" t="s">
        <v>464</v>
      </c>
      <c r="B4" s="17">
        <v>0.85</v>
      </c>
      <c r="C4" s="17">
        <v>1</v>
      </c>
      <c r="F4" t="str">
        <f>IF(G4&lt;&gt;"",COUNTA($G$1:G4),"")&amp;"."</f>
        <v>4.</v>
      </c>
      <c r="G4" s="57" t="s">
        <v>76</v>
      </c>
    </row>
    <row r="5" spans="1:7" x14ac:dyDescent="0.25">
      <c r="A5" t="s">
        <v>466</v>
      </c>
      <c r="B5" s="17">
        <v>0.65</v>
      </c>
      <c r="C5" s="17">
        <v>0.85</v>
      </c>
      <c r="F5" t="str">
        <f>IF(G5&lt;&gt;"",COUNTA($G$1:G5),"")&amp;"."</f>
        <v>5.</v>
      </c>
      <c r="G5" s="57" t="s">
        <v>667</v>
      </c>
    </row>
    <row r="6" spans="1:7" x14ac:dyDescent="0.25">
      <c r="A6" t="s">
        <v>465</v>
      </c>
      <c r="B6" s="17">
        <v>0.65</v>
      </c>
      <c r="C6" s="17">
        <v>0</v>
      </c>
      <c r="F6" t="str">
        <f>IF(G6&lt;&gt;"",COUNTA($G$1:G6),"")&amp;"."</f>
        <v>6.</v>
      </c>
      <c r="G6" s="57" t="s">
        <v>106</v>
      </c>
    </row>
    <row r="7" spans="1:7" x14ac:dyDescent="0.25">
      <c r="A7" t="s">
        <v>663</v>
      </c>
      <c r="F7" t="str">
        <f>IF(G7&lt;&gt;"",COUNTA($G$1:G7),"")&amp;"."</f>
        <v>7.</v>
      </c>
      <c r="G7" s="57" t="s">
        <v>107</v>
      </c>
    </row>
    <row r="8" spans="1:7" x14ac:dyDescent="0.25">
      <c r="A8" t="s">
        <v>631</v>
      </c>
      <c r="F8" t="str">
        <f>IF(G8&lt;&gt;"",COUNTA($G$1:G8),"")&amp;"."</f>
        <v>8.</v>
      </c>
      <c r="G8" s="57" t="s">
        <v>108</v>
      </c>
    </row>
    <row r="9" spans="1:7" x14ac:dyDescent="0.25">
      <c r="A9" t="s">
        <v>632</v>
      </c>
      <c r="F9" t="str">
        <f>IF(G9&lt;&gt;"",COUNTA($G$1:G9),"")&amp;"."</f>
        <v>9.</v>
      </c>
      <c r="G9" s="57" t="s">
        <v>151</v>
      </c>
    </row>
    <row r="10" spans="1:7" x14ac:dyDescent="0.25">
      <c r="A10" t="s">
        <v>959</v>
      </c>
      <c r="F10" t="str">
        <f>IF(G10&lt;&gt;"",COUNTA($G$1:G10),"")&amp;"."</f>
        <v>10.</v>
      </c>
      <c r="G10" s="57" t="s">
        <v>152</v>
      </c>
    </row>
    <row r="11" spans="1:7" x14ac:dyDescent="0.25">
      <c r="A11" t="s">
        <v>468</v>
      </c>
      <c r="F11" t="str">
        <f>IF(G11&lt;&gt;"",COUNTA($G$1:G11),"")&amp;"."</f>
        <v>11.</v>
      </c>
      <c r="G11" s="57" t="s">
        <v>153</v>
      </c>
    </row>
    <row r="12" spans="1:7" x14ac:dyDescent="0.25">
      <c r="A12" t="s">
        <v>469</v>
      </c>
      <c r="F12" t="str">
        <f>IF(G12&lt;&gt;"",COUNTA($G$1:G12),"")&amp;"."</f>
        <v>12.</v>
      </c>
      <c r="G12" s="57" t="s">
        <v>154</v>
      </c>
    </row>
    <row r="13" spans="1:7" x14ac:dyDescent="0.25">
      <c r="A13" t="s">
        <v>665</v>
      </c>
      <c r="F13" t="str">
        <f>IF(G13&lt;&gt;"",COUNTA($G$1:G13),"")&amp;"."</f>
        <v>13.</v>
      </c>
      <c r="G13" s="57" t="s">
        <v>155</v>
      </c>
    </row>
    <row r="14" spans="1:7" x14ac:dyDescent="0.25">
      <c r="F14" t="str">
        <f>IF(G14&lt;&gt;"",COUNTA($G$1:G14),"")&amp;"."</f>
        <v>14.</v>
      </c>
      <c r="G14" s="57" t="s">
        <v>156</v>
      </c>
    </row>
    <row r="15" spans="1:7" x14ac:dyDescent="0.25">
      <c r="F15" t="str">
        <f>IF(G15&lt;&gt;"",COUNTA($G$1:G15),"")&amp;"."</f>
        <v>15.</v>
      </c>
      <c r="G15" s="57" t="s">
        <v>668</v>
      </c>
    </row>
    <row r="16" spans="1:7" x14ac:dyDescent="0.25">
      <c r="F16" t="str">
        <f>IF(G16&lt;&gt;"",COUNTA($G$1:G16),"")&amp;"."</f>
        <v>16.</v>
      </c>
      <c r="G16" s="57" t="s">
        <v>669</v>
      </c>
    </row>
    <row r="17" spans="6:7" x14ac:dyDescent="0.25">
      <c r="F17" t="str">
        <f>IF(G17&lt;&gt;"",COUNTA($G$1:G17),"")&amp;"."</f>
        <v>17.</v>
      </c>
      <c r="G17" s="57" t="s">
        <v>670</v>
      </c>
    </row>
    <row r="18" spans="6:7" x14ac:dyDescent="0.25">
      <c r="F18" t="str">
        <f>IF(G18&lt;&gt;"",COUNTA($G$1:G18),"")&amp;"."</f>
        <v>18.</v>
      </c>
      <c r="G18" s="57" t="s">
        <v>671</v>
      </c>
    </row>
    <row r="19" spans="6:7" x14ac:dyDescent="0.25">
      <c r="F19" t="str">
        <f>IF(G19&lt;&gt;"",COUNTA($G$1:G19),"")&amp;"."</f>
        <v>19.</v>
      </c>
      <c r="G19" s="57" t="s">
        <v>672</v>
      </c>
    </row>
    <row r="20" spans="6:7" x14ac:dyDescent="0.25">
      <c r="F20" t="str">
        <f>IF(G20&lt;&gt;"",COUNTA($G$1:G20),"")&amp;"."</f>
        <v>20.</v>
      </c>
      <c r="G20" s="57" t="s">
        <v>673</v>
      </c>
    </row>
    <row r="21" spans="6:7" x14ac:dyDescent="0.25">
      <c r="F21" t="str">
        <f>IF(G21&lt;&gt;"",COUNTA($G$1:G21),"")&amp;"."</f>
        <v>21.</v>
      </c>
      <c r="G21" s="57" t="s">
        <v>674</v>
      </c>
    </row>
    <row r="22" spans="6:7" x14ac:dyDescent="0.25">
      <c r="F22" t="str">
        <f>IF(G22&lt;&gt;"",COUNTA($G$1:G22),"")&amp;"."</f>
        <v>22.</v>
      </c>
      <c r="G22" s="57" t="s">
        <v>675</v>
      </c>
    </row>
    <row r="23" spans="6:7" x14ac:dyDescent="0.25">
      <c r="F23" t="str">
        <f>IF(G23&lt;&gt;"",COUNTA($G$1:G23),"")&amp;"."</f>
        <v>23.</v>
      </c>
      <c r="G23" s="57" t="s">
        <v>676</v>
      </c>
    </row>
    <row r="24" spans="6:7" x14ac:dyDescent="0.25">
      <c r="F24" t="str">
        <f>IF(G24&lt;&gt;"",COUNTA($G$1:G24),"")&amp;"."</f>
        <v>24.</v>
      </c>
      <c r="G24" s="57" t="s">
        <v>677</v>
      </c>
    </row>
    <row r="25" spans="6:7" x14ac:dyDescent="0.25">
      <c r="F25" t="str">
        <f>IF(G25&lt;&gt;"",COUNTA($G$1:G25),"")&amp;"."</f>
        <v>25.</v>
      </c>
      <c r="G25" s="57" t="s">
        <v>678</v>
      </c>
    </row>
    <row r="26" spans="6:7" x14ac:dyDescent="0.25">
      <c r="F26" t="str">
        <f>IF(G26&lt;&gt;"",COUNTA($G$1:G26),"")&amp;"."</f>
        <v>26.</v>
      </c>
      <c r="G26" s="57" t="s">
        <v>336</v>
      </c>
    </row>
    <row r="27" spans="6:7" x14ac:dyDescent="0.25">
      <c r="F27" t="str">
        <f>IF(G27&lt;&gt;"",COUNTA($G$1:G27),"")&amp;"."</f>
        <v>27.</v>
      </c>
      <c r="G27" s="57" t="s">
        <v>337</v>
      </c>
    </row>
    <row r="28" spans="6:7" x14ac:dyDescent="0.25">
      <c r="F28" t="str">
        <f>IF(G28&lt;&gt;"",COUNTA($G$1:G28),"")&amp;"."</f>
        <v>28.</v>
      </c>
      <c r="G28" s="57" t="s">
        <v>338</v>
      </c>
    </row>
    <row r="29" spans="6:7" x14ac:dyDescent="0.25">
      <c r="F29" t="str">
        <f>IF(G29&lt;&gt;"",COUNTA($G$1:G29),"")&amp;"."</f>
        <v>29.</v>
      </c>
      <c r="G29" s="57" t="s">
        <v>339</v>
      </c>
    </row>
    <row r="30" spans="6:7" x14ac:dyDescent="0.25">
      <c r="F30" t="str">
        <f>IF(G30&lt;&gt;"",COUNTA($G$1:G30),"")&amp;"."</f>
        <v>30.</v>
      </c>
      <c r="G30" s="57" t="s">
        <v>679</v>
      </c>
    </row>
    <row r="31" spans="6:7" x14ac:dyDescent="0.25">
      <c r="F31" t="str">
        <f>IF(G31&lt;&gt;"",COUNTA($G$1:G31),"")&amp;"."</f>
        <v>31.</v>
      </c>
      <c r="G31" s="57" t="s">
        <v>680</v>
      </c>
    </row>
    <row r="32" spans="6:7" x14ac:dyDescent="0.25">
      <c r="F32" t="str">
        <f>IF(G32&lt;&gt;"",COUNTA($G$1:G32),"")&amp;"."</f>
        <v>32.</v>
      </c>
      <c r="G32" s="57" t="s">
        <v>341</v>
      </c>
    </row>
    <row r="33" spans="6:7" x14ac:dyDescent="0.25">
      <c r="F33" t="str">
        <f>IF(G33&lt;&gt;"",COUNTA($G$1:G33),"")&amp;"."</f>
        <v>33.</v>
      </c>
      <c r="G33" s="57" t="s">
        <v>342</v>
      </c>
    </row>
    <row r="34" spans="6:7" x14ac:dyDescent="0.25">
      <c r="F34" t="str">
        <f>IF(G34&lt;&gt;"",COUNTA($G$1:G34),"")&amp;"."</f>
        <v>34.</v>
      </c>
      <c r="G34" s="57" t="s">
        <v>343</v>
      </c>
    </row>
    <row r="35" spans="6:7" ht="15.75" x14ac:dyDescent="0.25">
      <c r="F35" t="str">
        <f>IF(G35&lt;&gt;"",COUNTA($G$1:G35),"")&amp;"."</f>
        <v>35.</v>
      </c>
      <c r="G35" s="58" t="s">
        <v>344</v>
      </c>
    </row>
  </sheetData>
  <mergeCells count="1">
    <mergeCell ref="B3:C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opLeftCell="J5" zoomScale="66" zoomScaleNormal="66" workbookViewId="0">
      <selection activeCell="M9" sqref="M9"/>
    </sheetView>
  </sheetViews>
  <sheetFormatPr defaultRowHeight="15" x14ac:dyDescent="0.25"/>
  <cols>
    <col min="1" max="1" width="22.28515625" hidden="1" customWidth="1"/>
    <col min="2" max="2" width="41.42578125" hidden="1" customWidth="1"/>
    <col min="3" max="3" width="13.7109375" customWidth="1"/>
    <col min="4" max="5" width="17.7109375" customWidth="1"/>
    <col min="6" max="6" width="36.7109375" style="64" customWidth="1"/>
    <col min="7" max="7" width="28.85546875" customWidth="1"/>
    <col min="8" max="8" width="22.28515625" style="75" customWidth="1"/>
    <col min="9" max="9" width="26" style="35" customWidth="1"/>
    <col min="10" max="10" width="16.85546875" customWidth="1"/>
    <col min="11" max="11" width="29" customWidth="1"/>
    <col min="12" max="12" width="22.5703125" customWidth="1"/>
    <col min="13" max="13" width="27.28515625" customWidth="1"/>
    <col min="14" max="14" width="22" customWidth="1"/>
  </cols>
  <sheetData>
    <row r="1" spans="1:14" ht="73.5" customHeight="1" thickBot="1" x14ac:dyDescent="0.3">
      <c r="A1" s="33" t="s">
        <v>483</v>
      </c>
      <c r="B1" s="49" t="s">
        <v>467</v>
      </c>
      <c r="C1" s="157" t="s">
        <v>0</v>
      </c>
      <c r="D1" s="178" t="s">
        <v>1</v>
      </c>
      <c r="E1" s="157" t="s">
        <v>2</v>
      </c>
      <c r="F1" s="157" t="s">
        <v>3</v>
      </c>
      <c r="G1" s="439" t="s">
        <v>1056</v>
      </c>
      <c r="H1" s="389"/>
      <c r="I1" s="205" t="s">
        <v>1057</v>
      </c>
      <c r="J1" s="205" t="s">
        <v>1058</v>
      </c>
      <c r="K1" s="424" t="s">
        <v>1059</v>
      </c>
      <c r="L1" s="425"/>
      <c r="M1" s="206" t="s">
        <v>1060</v>
      </c>
      <c r="N1" s="206" t="s">
        <v>1168</v>
      </c>
    </row>
    <row r="2" spans="1:14" ht="29.25" customHeight="1" thickBot="1" x14ac:dyDescent="0.3">
      <c r="A2" s="372" t="s">
        <v>557</v>
      </c>
      <c r="B2" s="371"/>
      <c r="C2" s="444" t="s">
        <v>216</v>
      </c>
      <c r="D2" s="445" t="s">
        <v>217</v>
      </c>
      <c r="E2" s="445"/>
      <c r="F2" s="441" t="s">
        <v>218</v>
      </c>
      <c r="G2" s="69" t="s">
        <v>823</v>
      </c>
      <c r="H2" s="99" t="s">
        <v>463</v>
      </c>
      <c r="I2" s="440" t="s">
        <v>1191</v>
      </c>
      <c r="J2" s="380" t="s">
        <v>632</v>
      </c>
      <c r="K2" s="147" t="s">
        <v>823</v>
      </c>
      <c r="L2" s="144" t="s">
        <v>463</v>
      </c>
      <c r="M2" s="440" t="s">
        <v>1191</v>
      </c>
      <c r="N2" s="380" t="s">
        <v>632</v>
      </c>
    </row>
    <row r="3" spans="1:14" ht="59.25" customHeight="1" thickBot="1" x14ac:dyDescent="0.3">
      <c r="A3" s="372"/>
      <c r="B3" s="371"/>
      <c r="C3" s="436"/>
      <c r="D3" s="342"/>
      <c r="E3" s="342"/>
      <c r="F3" s="431"/>
      <c r="G3" s="69" t="s">
        <v>824</v>
      </c>
      <c r="H3" s="99" t="s">
        <v>435</v>
      </c>
      <c r="I3" s="441"/>
      <c r="J3" s="381"/>
      <c r="K3" s="147" t="s">
        <v>824</v>
      </c>
      <c r="L3" s="144" t="s">
        <v>435</v>
      </c>
      <c r="M3" s="441"/>
      <c r="N3" s="381"/>
    </row>
    <row r="4" spans="1:14" ht="32.450000000000003" customHeight="1" thickBot="1" x14ac:dyDescent="0.3">
      <c r="A4" s="372" t="s">
        <v>558</v>
      </c>
      <c r="B4" s="371"/>
      <c r="C4" s="436" t="s">
        <v>219</v>
      </c>
      <c r="D4" s="342" t="s">
        <v>220</v>
      </c>
      <c r="E4" s="342"/>
      <c r="F4" s="431" t="s">
        <v>221</v>
      </c>
      <c r="G4" s="69" t="s">
        <v>825</v>
      </c>
      <c r="H4" s="99" t="s">
        <v>463</v>
      </c>
      <c r="I4" s="440" t="s">
        <v>1192</v>
      </c>
      <c r="J4" s="380" t="s">
        <v>631</v>
      </c>
      <c r="K4" s="147" t="s">
        <v>825</v>
      </c>
      <c r="L4" s="144" t="s">
        <v>463</v>
      </c>
      <c r="M4" s="440" t="s">
        <v>1192</v>
      </c>
      <c r="N4" s="380" t="s">
        <v>631</v>
      </c>
    </row>
    <row r="5" spans="1:14" ht="51" customHeight="1" thickBot="1" x14ac:dyDescent="0.3">
      <c r="A5" s="372"/>
      <c r="B5" s="371"/>
      <c r="C5" s="436"/>
      <c r="D5" s="342"/>
      <c r="E5" s="342"/>
      <c r="F5" s="431"/>
      <c r="G5" s="69" t="s">
        <v>826</v>
      </c>
      <c r="H5" s="99" t="s">
        <v>435</v>
      </c>
      <c r="I5" s="441"/>
      <c r="J5" s="381"/>
      <c r="K5" s="147" t="s">
        <v>826</v>
      </c>
      <c r="L5" s="144" t="s">
        <v>435</v>
      </c>
      <c r="M5" s="441"/>
      <c r="N5" s="381"/>
    </row>
    <row r="6" spans="1:14" ht="50.25" customHeight="1" thickBot="1" x14ac:dyDescent="0.3">
      <c r="A6" s="372" t="s">
        <v>555</v>
      </c>
      <c r="B6" s="371"/>
      <c r="C6" s="436" t="s">
        <v>222</v>
      </c>
      <c r="D6" s="342" t="s">
        <v>223</v>
      </c>
      <c r="E6" s="342"/>
      <c r="F6" s="90" t="s">
        <v>224</v>
      </c>
      <c r="G6" s="69" t="s">
        <v>827</v>
      </c>
      <c r="H6" s="99" t="s">
        <v>463</v>
      </c>
      <c r="I6" s="67" t="s">
        <v>1193</v>
      </c>
      <c r="J6" s="76"/>
      <c r="K6" s="147" t="s">
        <v>827</v>
      </c>
      <c r="L6" s="144" t="s">
        <v>463</v>
      </c>
      <c r="M6" s="143" t="s">
        <v>1193</v>
      </c>
      <c r="N6" s="240"/>
    </row>
    <row r="7" spans="1:14" ht="68.25" customHeight="1" thickBot="1" x14ac:dyDescent="0.3">
      <c r="A7" s="372"/>
      <c r="B7" s="371"/>
      <c r="C7" s="436"/>
      <c r="D7" s="342" t="s">
        <v>225</v>
      </c>
      <c r="E7" s="342"/>
      <c r="F7" s="90" t="s">
        <v>226</v>
      </c>
      <c r="G7" s="69" t="s">
        <v>828</v>
      </c>
      <c r="H7" s="99" t="s">
        <v>463</v>
      </c>
      <c r="I7" s="90" t="s">
        <v>1194</v>
      </c>
      <c r="J7" s="76"/>
      <c r="K7" s="147" t="s">
        <v>828</v>
      </c>
      <c r="L7" s="144" t="s">
        <v>463</v>
      </c>
      <c r="M7" s="156" t="s">
        <v>1194</v>
      </c>
      <c r="N7" s="240"/>
    </row>
    <row r="8" spans="1:14" ht="60.6" customHeight="1" thickBot="1" x14ac:dyDescent="0.3">
      <c r="A8" s="372"/>
      <c r="B8" s="371"/>
      <c r="C8" s="436"/>
      <c r="D8" s="342" t="s">
        <v>227</v>
      </c>
      <c r="E8" s="342"/>
      <c r="F8" s="90" t="s">
        <v>657</v>
      </c>
      <c r="G8" s="90" t="s">
        <v>829</v>
      </c>
      <c r="H8" s="99" t="s">
        <v>463</v>
      </c>
      <c r="I8" s="90" t="s">
        <v>1195</v>
      </c>
      <c r="J8" s="76"/>
      <c r="K8" s="156" t="s">
        <v>829</v>
      </c>
      <c r="L8" s="144" t="s">
        <v>463</v>
      </c>
      <c r="M8" s="156" t="s">
        <v>1195</v>
      </c>
      <c r="N8" s="240"/>
    </row>
    <row r="9" spans="1:14" ht="80.25" customHeight="1" thickBot="1" x14ac:dyDescent="0.3">
      <c r="A9" s="38" t="s">
        <v>559</v>
      </c>
      <c r="B9" s="97"/>
      <c r="C9" s="74" t="s">
        <v>228</v>
      </c>
      <c r="D9" s="342" t="s">
        <v>229</v>
      </c>
      <c r="E9" s="342"/>
      <c r="F9" s="90" t="s">
        <v>230</v>
      </c>
      <c r="G9" s="69" t="s">
        <v>827</v>
      </c>
      <c r="H9" s="99" t="s">
        <v>463</v>
      </c>
      <c r="I9" s="90" t="s">
        <v>230</v>
      </c>
      <c r="J9" s="76"/>
      <c r="K9" s="147" t="s">
        <v>827</v>
      </c>
      <c r="L9" s="144" t="s">
        <v>463</v>
      </c>
      <c r="M9" s="156" t="s">
        <v>230</v>
      </c>
      <c r="N9" s="240"/>
    </row>
    <row r="10" spans="1:14" ht="58.15" customHeight="1" thickBot="1" x14ac:dyDescent="0.3">
      <c r="A10" s="372" t="s">
        <v>560</v>
      </c>
      <c r="B10" s="371"/>
      <c r="C10" s="436" t="s">
        <v>231</v>
      </c>
      <c r="D10" s="443" t="s">
        <v>232</v>
      </c>
      <c r="E10" s="443"/>
      <c r="F10" s="440" t="s">
        <v>232</v>
      </c>
      <c r="G10" s="69" t="s">
        <v>830</v>
      </c>
      <c r="H10" s="99" t="s">
        <v>435</v>
      </c>
      <c r="I10" s="440" t="s">
        <v>1196</v>
      </c>
      <c r="J10" s="380" t="s">
        <v>632</v>
      </c>
      <c r="K10" s="147" t="s">
        <v>830</v>
      </c>
      <c r="L10" s="144" t="s">
        <v>435</v>
      </c>
      <c r="M10" s="440" t="s">
        <v>1196</v>
      </c>
      <c r="N10" s="380" t="s">
        <v>632</v>
      </c>
    </row>
    <row r="11" spans="1:14" ht="77.25" customHeight="1" thickBot="1" x14ac:dyDescent="0.3">
      <c r="A11" s="372"/>
      <c r="B11" s="371"/>
      <c r="C11" s="436"/>
      <c r="D11" s="443"/>
      <c r="E11" s="443"/>
      <c r="F11" s="442"/>
      <c r="G11" s="90" t="s">
        <v>233</v>
      </c>
      <c r="H11" s="99" t="s">
        <v>435</v>
      </c>
      <c r="I11" s="442"/>
      <c r="J11" s="382"/>
      <c r="K11" s="156" t="s">
        <v>233</v>
      </c>
      <c r="L11" s="144" t="s">
        <v>435</v>
      </c>
      <c r="M11" s="442"/>
      <c r="N11" s="382"/>
    </row>
    <row r="12" spans="1:14" ht="73.5" customHeight="1" thickBot="1" x14ac:dyDescent="0.3">
      <c r="A12" s="372"/>
      <c r="B12" s="371"/>
      <c r="C12" s="436"/>
      <c r="D12" s="443"/>
      <c r="E12" s="443"/>
      <c r="F12" s="442"/>
      <c r="G12" s="69" t="s">
        <v>831</v>
      </c>
      <c r="H12" s="99" t="s">
        <v>435</v>
      </c>
      <c r="I12" s="442"/>
      <c r="J12" s="382"/>
      <c r="K12" s="147" t="s">
        <v>831</v>
      </c>
      <c r="L12" s="144" t="s">
        <v>435</v>
      </c>
      <c r="M12" s="442"/>
      <c r="N12" s="382"/>
    </row>
    <row r="13" spans="1:14" ht="61.5" customHeight="1" thickBot="1" x14ac:dyDescent="0.3">
      <c r="A13" s="372"/>
      <c r="B13" s="371"/>
      <c r="C13" s="436"/>
      <c r="D13" s="443"/>
      <c r="E13" s="443"/>
      <c r="F13" s="441"/>
      <c r="G13" s="108" t="s">
        <v>234</v>
      </c>
      <c r="H13" s="99" t="s">
        <v>435</v>
      </c>
      <c r="I13" s="441"/>
      <c r="J13" s="381"/>
      <c r="K13" s="108" t="s">
        <v>234</v>
      </c>
      <c r="L13" s="144" t="s">
        <v>435</v>
      </c>
      <c r="M13" s="441"/>
      <c r="N13" s="381"/>
    </row>
    <row r="14" spans="1:14" ht="40.5" customHeight="1" thickBot="1" x14ac:dyDescent="0.3">
      <c r="A14" s="372" t="s">
        <v>561</v>
      </c>
      <c r="B14" s="371"/>
      <c r="C14" s="436" t="s">
        <v>235</v>
      </c>
      <c r="D14" s="443" t="s">
        <v>236</v>
      </c>
      <c r="E14" s="443"/>
      <c r="F14" s="431" t="s">
        <v>237</v>
      </c>
      <c r="G14" s="69" t="s">
        <v>832</v>
      </c>
      <c r="H14" s="99" t="s">
        <v>463</v>
      </c>
      <c r="I14" s="431" t="s">
        <v>1197</v>
      </c>
      <c r="J14" s="380" t="s">
        <v>631</v>
      </c>
      <c r="K14" s="147" t="s">
        <v>832</v>
      </c>
      <c r="L14" s="144" t="s">
        <v>463</v>
      </c>
      <c r="M14" s="431" t="s">
        <v>1197</v>
      </c>
      <c r="N14" s="380" t="s">
        <v>631</v>
      </c>
    </row>
    <row r="15" spans="1:14" ht="42.75" customHeight="1" thickBot="1" x14ac:dyDescent="0.3">
      <c r="A15" s="372"/>
      <c r="B15" s="371"/>
      <c r="C15" s="436"/>
      <c r="D15" s="443"/>
      <c r="E15" s="443"/>
      <c r="F15" s="431"/>
      <c r="G15" s="69" t="s">
        <v>833</v>
      </c>
      <c r="H15" s="99" t="s">
        <v>463</v>
      </c>
      <c r="I15" s="431"/>
      <c r="J15" s="381"/>
      <c r="K15" s="147" t="s">
        <v>833</v>
      </c>
      <c r="L15" s="144" t="s">
        <v>463</v>
      </c>
      <c r="M15" s="431"/>
      <c r="N15" s="381"/>
    </row>
    <row r="16" spans="1:14" ht="98.25" customHeight="1" thickBot="1" x14ac:dyDescent="0.3">
      <c r="A16" s="38" t="s">
        <v>562</v>
      </c>
      <c r="B16" s="97"/>
      <c r="C16" s="157" t="s">
        <v>238</v>
      </c>
      <c r="D16" s="443" t="s">
        <v>239</v>
      </c>
      <c r="E16" s="443"/>
      <c r="F16" s="156" t="s">
        <v>240</v>
      </c>
      <c r="G16" s="147" t="s">
        <v>240</v>
      </c>
      <c r="H16" s="99" t="s">
        <v>463</v>
      </c>
      <c r="I16" s="90" t="s">
        <v>1198</v>
      </c>
      <c r="J16" s="77" t="s">
        <v>631</v>
      </c>
      <c r="K16" s="147" t="s">
        <v>240</v>
      </c>
      <c r="L16" s="144" t="s">
        <v>463</v>
      </c>
      <c r="M16" s="156" t="s">
        <v>1198</v>
      </c>
      <c r="N16" s="141" t="s">
        <v>631</v>
      </c>
    </row>
  </sheetData>
  <mergeCells count="46">
    <mergeCell ref="D9:E9"/>
    <mergeCell ref="C2:C3"/>
    <mergeCell ref="D2:E3"/>
    <mergeCell ref="F2:F3"/>
    <mergeCell ref="C6:C8"/>
    <mergeCell ref="D6:E6"/>
    <mergeCell ref="D7:E7"/>
    <mergeCell ref="D8:E8"/>
    <mergeCell ref="C4:C5"/>
    <mergeCell ref="D4:E5"/>
    <mergeCell ref="F4:F5"/>
    <mergeCell ref="B14:B15"/>
    <mergeCell ref="A14:A15"/>
    <mergeCell ref="D16:E16"/>
    <mergeCell ref="C10:C13"/>
    <mergeCell ref="D10:E13"/>
    <mergeCell ref="C14:C15"/>
    <mergeCell ref="D14:E15"/>
    <mergeCell ref="A10:A13"/>
    <mergeCell ref="B10:B13"/>
    <mergeCell ref="A2:A3"/>
    <mergeCell ref="B2:B3"/>
    <mergeCell ref="B4:B5"/>
    <mergeCell ref="A4:A5"/>
    <mergeCell ref="A6:A8"/>
    <mergeCell ref="B6:B8"/>
    <mergeCell ref="F14:F15"/>
    <mergeCell ref="I4:I5"/>
    <mergeCell ref="I10:I13"/>
    <mergeCell ref="I14:I15"/>
    <mergeCell ref="F10:F13"/>
    <mergeCell ref="J14:J15"/>
    <mergeCell ref="N10:N13"/>
    <mergeCell ref="N14:N15"/>
    <mergeCell ref="G1:H1"/>
    <mergeCell ref="K1:L1"/>
    <mergeCell ref="M2:M3"/>
    <mergeCell ref="N2:N3"/>
    <mergeCell ref="M10:M13"/>
    <mergeCell ref="J10:J13"/>
    <mergeCell ref="M4:M5"/>
    <mergeCell ref="N4:N5"/>
    <mergeCell ref="M14:M15"/>
    <mergeCell ref="I2:I3"/>
    <mergeCell ref="J2:J3"/>
    <mergeCell ref="J4:J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H2:H16 L2:L16</xm:sqref>
        </x14:dataValidation>
        <x14:dataValidation type="list" allowBlank="1" showInputMessage="1" showErrorMessage="1">
          <x14:formula1>
            <xm:f>Kriteria!$A$8:$A$10</xm:f>
          </x14:formula1>
          <xm:sqref>J2 J6:J10 J4 J14 J16 N2 N6:N10 N4 N14 N16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opLeftCell="J1" zoomScale="78" zoomScaleNormal="78" workbookViewId="0">
      <selection activeCell="L12" sqref="L12"/>
    </sheetView>
  </sheetViews>
  <sheetFormatPr defaultRowHeight="15" x14ac:dyDescent="0.25"/>
  <cols>
    <col min="1" max="1" width="22.28515625" style="37" hidden="1" customWidth="1"/>
    <col min="2" max="2" width="41.42578125" style="37" hidden="1" customWidth="1"/>
    <col min="3" max="3" width="11.42578125" customWidth="1"/>
    <col min="4" max="4" width="18.5703125" customWidth="1"/>
    <col min="5" max="5" width="17.7109375" customWidth="1"/>
    <col min="6" max="6" width="29.140625" customWidth="1"/>
    <col min="7" max="7" width="24.28515625" customWidth="1"/>
    <col min="8" max="8" width="16.140625" style="128" customWidth="1"/>
    <col min="9" max="9" width="22.7109375" customWidth="1"/>
    <col min="10" max="10" width="18.28515625" customWidth="1"/>
    <col min="11" max="11" width="24.7109375" customWidth="1"/>
    <col min="12" max="12" width="20.28515625" customWidth="1"/>
    <col min="13" max="13" width="22.5703125" customWidth="1"/>
    <col min="14" max="14" width="14.28515625" customWidth="1"/>
  </cols>
  <sheetData>
    <row r="1" spans="1:14" ht="78.75" customHeight="1" thickBot="1" x14ac:dyDescent="0.3">
      <c r="A1" s="33" t="s">
        <v>483</v>
      </c>
      <c r="B1" s="49" t="s">
        <v>467</v>
      </c>
      <c r="C1" s="157" t="s">
        <v>0</v>
      </c>
      <c r="D1" s="178" t="s">
        <v>1</v>
      </c>
      <c r="E1" s="157" t="s">
        <v>2</v>
      </c>
      <c r="F1" s="157" t="s">
        <v>3</v>
      </c>
      <c r="G1" s="439" t="s">
        <v>1056</v>
      </c>
      <c r="H1" s="389"/>
      <c r="I1" s="205" t="s">
        <v>1057</v>
      </c>
      <c r="J1" s="205" t="s">
        <v>1058</v>
      </c>
      <c r="K1" s="448" t="s">
        <v>1059</v>
      </c>
      <c r="L1" s="425"/>
      <c r="M1" s="206" t="s">
        <v>1060</v>
      </c>
      <c r="N1" s="206" t="s">
        <v>1168</v>
      </c>
    </row>
    <row r="2" spans="1:14" ht="83.45" customHeight="1" thickBot="1" x14ac:dyDescent="0.3">
      <c r="A2" s="42" t="s">
        <v>563</v>
      </c>
      <c r="B2" s="106"/>
      <c r="C2" s="157" t="s">
        <v>241</v>
      </c>
      <c r="D2" s="443" t="s">
        <v>242</v>
      </c>
      <c r="E2" s="443"/>
      <c r="F2" s="156" t="s">
        <v>956</v>
      </c>
      <c r="G2" s="147" t="s">
        <v>834</v>
      </c>
      <c r="H2" s="144" t="s">
        <v>463</v>
      </c>
      <c r="I2" s="156" t="s">
        <v>1045</v>
      </c>
      <c r="J2" s="141"/>
      <c r="K2" s="147" t="s">
        <v>834</v>
      </c>
      <c r="L2" s="144" t="s">
        <v>463</v>
      </c>
      <c r="M2" s="156" t="s">
        <v>1199</v>
      </c>
      <c r="N2" s="141" t="s">
        <v>631</v>
      </c>
    </row>
    <row r="3" spans="1:14" ht="137.25" customHeight="1" thickBot="1" x14ac:dyDescent="0.3">
      <c r="A3" s="42" t="s">
        <v>564</v>
      </c>
      <c r="B3" s="106"/>
      <c r="C3" s="157" t="s">
        <v>243</v>
      </c>
      <c r="D3" s="446" t="s">
        <v>244</v>
      </c>
      <c r="E3" s="447"/>
      <c r="F3" s="156" t="s">
        <v>245</v>
      </c>
      <c r="G3" s="147" t="s">
        <v>835</v>
      </c>
      <c r="H3" s="144" t="s">
        <v>463</v>
      </c>
      <c r="I3" s="156" t="s">
        <v>1046</v>
      </c>
      <c r="J3" s="141"/>
      <c r="K3" s="147" t="s">
        <v>835</v>
      </c>
      <c r="L3" s="144" t="s">
        <v>463</v>
      </c>
      <c r="M3" s="156" t="s">
        <v>1046</v>
      </c>
      <c r="N3" s="141" t="s">
        <v>631</v>
      </c>
    </row>
    <row r="8" spans="1:14" x14ac:dyDescent="0.25">
      <c r="F8" t="s">
        <v>1200</v>
      </c>
      <c r="G8" s="209">
        <v>2024</v>
      </c>
      <c r="H8" s="207">
        <v>372560000</v>
      </c>
      <c r="I8" s="208"/>
      <c r="J8" s="208"/>
      <c r="K8" s="208"/>
      <c r="L8" s="208">
        <f>SUM(H8:K8)</f>
        <v>372560000</v>
      </c>
      <c r="M8" s="208"/>
    </row>
    <row r="9" spans="1:14" x14ac:dyDescent="0.25">
      <c r="G9" s="209">
        <v>2023</v>
      </c>
      <c r="H9" s="207"/>
      <c r="I9" s="208">
        <v>120000000</v>
      </c>
      <c r="J9" s="208">
        <v>120000000</v>
      </c>
      <c r="K9" s="208">
        <v>120000000</v>
      </c>
      <c r="L9" s="208">
        <f>SUM(H9:K9)</f>
        <v>360000000</v>
      </c>
      <c r="M9" s="208"/>
    </row>
    <row r="10" spans="1:14" x14ac:dyDescent="0.25">
      <c r="G10" s="209">
        <v>2022</v>
      </c>
      <c r="H10" s="207">
        <v>200000000</v>
      </c>
      <c r="I10" s="208"/>
      <c r="J10" s="208"/>
      <c r="K10" s="208">
        <v>100000000</v>
      </c>
      <c r="L10" s="208">
        <f>SUM(H10:K10)</f>
        <v>300000000</v>
      </c>
      <c r="M10" s="208">
        <f>M9/18</f>
        <v>0</v>
      </c>
    </row>
    <row r="11" spans="1:14" x14ac:dyDescent="0.25">
      <c r="G11" s="209">
        <v>2021</v>
      </c>
      <c r="H11" s="207">
        <v>525220000</v>
      </c>
      <c r="I11" s="208"/>
      <c r="J11" s="208">
        <v>150000000</v>
      </c>
      <c r="K11" s="208">
        <v>150000000</v>
      </c>
      <c r="L11" s="208">
        <f>SUM(H11:K11)</f>
        <v>825220000</v>
      </c>
    </row>
    <row r="12" spans="1:14" x14ac:dyDescent="0.25">
      <c r="G12" s="209"/>
      <c r="H12" s="207"/>
      <c r="I12" s="208"/>
      <c r="J12" s="208"/>
      <c r="K12" s="208"/>
      <c r="L12" s="208">
        <f>SUM(L8:L11)</f>
        <v>1857780000</v>
      </c>
      <c r="M12" s="208"/>
    </row>
    <row r="13" spans="1:14" x14ac:dyDescent="0.25">
      <c r="F13" t="s">
        <v>1201</v>
      </c>
      <c r="G13" s="209">
        <v>2024</v>
      </c>
      <c r="H13" s="207">
        <v>186052750</v>
      </c>
      <c r="I13" s="208"/>
      <c r="J13" s="208"/>
      <c r="K13" s="208"/>
      <c r="L13" s="208"/>
      <c r="M13" s="208"/>
    </row>
    <row r="14" spans="1:14" x14ac:dyDescent="0.25">
      <c r="G14" s="209">
        <v>2023</v>
      </c>
      <c r="H14" s="207">
        <v>195845000</v>
      </c>
      <c r="I14" s="208"/>
      <c r="J14" s="208"/>
      <c r="K14" s="208"/>
      <c r="L14" s="208"/>
    </row>
    <row r="15" spans="1:14" x14ac:dyDescent="0.25">
      <c r="G15" s="209">
        <v>2022</v>
      </c>
      <c r="H15" s="207"/>
      <c r="I15" s="208">
        <v>48290000</v>
      </c>
      <c r="J15" s="208"/>
      <c r="K15" s="208"/>
      <c r="L15" s="208"/>
    </row>
    <row r="16" spans="1:14" x14ac:dyDescent="0.25">
      <c r="G16" s="209">
        <v>2021</v>
      </c>
      <c r="H16" s="207"/>
      <c r="I16" s="208"/>
      <c r="J16" s="208"/>
      <c r="K16" s="208"/>
      <c r="L16" s="208"/>
    </row>
  </sheetData>
  <mergeCells count="4">
    <mergeCell ref="D2:E2"/>
    <mergeCell ref="D3:E3"/>
    <mergeCell ref="G1:H1"/>
    <mergeCell ref="K1:L1"/>
  </mergeCell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H2:H3 L2:L3</xm:sqref>
        </x14:dataValidation>
        <x14:dataValidation type="list" allowBlank="1" showInputMessage="1" showErrorMessage="1">
          <x14:formula1>
            <xm:f>Kriteria!$A$8:$A$10</xm:f>
          </x14:formula1>
          <xm:sqref>J2:J3 N2:N3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opLeftCell="J6" zoomScale="62" zoomScaleNormal="62" workbookViewId="0">
      <selection activeCell="J6" sqref="J6"/>
    </sheetView>
  </sheetViews>
  <sheetFormatPr defaultRowHeight="15" x14ac:dyDescent="0.25"/>
  <cols>
    <col min="1" max="1" width="22.28515625" style="34" hidden="1" customWidth="1"/>
    <col min="2" max="2" width="41.42578125" style="40" hidden="1" customWidth="1"/>
    <col min="3" max="3" width="14.5703125" customWidth="1"/>
    <col min="4" max="5" width="20.140625" customWidth="1"/>
    <col min="6" max="6" width="36.85546875" customWidth="1"/>
    <col min="7" max="7" width="27.28515625" customWidth="1"/>
    <col min="8" max="8" width="20.85546875" customWidth="1"/>
    <col min="9" max="9" width="32.5703125" style="14" customWidth="1"/>
    <col min="10" max="10" width="19.7109375" customWidth="1"/>
    <col min="11" max="11" width="31.5703125" customWidth="1"/>
    <col min="12" max="12" width="22" customWidth="1"/>
    <col min="13" max="13" width="35.140625" customWidth="1"/>
    <col min="14" max="14" width="21.28515625" customWidth="1"/>
  </cols>
  <sheetData>
    <row r="1" spans="1:14" ht="95.45" customHeight="1" thickBot="1" x14ac:dyDescent="0.3">
      <c r="A1" s="33" t="s">
        <v>483</v>
      </c>
      <c r="B1" s="49" t="s">
        <v>467</v>
      </c>
      <c r="C1" s="139" t="s">
        <v>0</v>
      </c>
      <c r="D1" s="178" t="s">
        <v>1</v>
      </c>
      <c r="E1" s="139" t="s">
        <v>2</v>
      </c>
      <c r="F1" s="139" t="s">
        <v>3</v>
      </c>
      <c r="G1" s="449" t="s">
        <v>1056</v>
      </c>
      <c r="H1" s="449"/>
      <c r="I1" s="205" t="s">
        <v>1057</v>
      </c>
      <c r="J1" s="205" t="s">
        <v>1058</v>
      </c>
      <c r="K1" s="450" t="s">
        <v>1059</v>
      </c>
      <c r="L1" s="450"/>
      <c r="M1" s="206" t="s">
        <v>1060</v>
      </c>
      <c r="N1" s="206" t="s">
        <v>1168</v>
      </c>
    </row>
    <row r="2" spans="1:14" ht="42" customHeight="1" thickBot="1" x14ac:dyDescent="0.3">
      <c r="A2" s="453" t="s">
        <v>565</v>
      </c>
      <c r="B2" s="454"/>
      <c r="C2" s="336" t="s">
        <v>246</v>
      </c>
      <c r="D2" s="340" t="s">
        <v>247</v>
      </c>
      <c r="E2" s="340"/>
      <c r="F2" s="149" t="s">
        <v>1205</v>
      </c>
      <c r="G2" s="339" t="s">
        <v>837</v>
      </c>
      <c r="H2" s="451" t="s">
        <v>435</v>
      </c>
      <c r="I2" s="341" t="s">
        <v>1202</v>
      </c>
      <c r="J2" s="452" t="s">
        <v>632</v>
      </c>
      <c r="K2" s="339" t="s">
        <v>837</v>
      </c>
      <c r="L2" s="451" t="s">
        <v>435</v>
      </c>
      <c r="M2" s="341" t="s">
        <v>1202</v>
      </c>
      <c r="N2" s="452" t="s">
        <v>632</v>
      </c>
    </row>
    <row r="3" spans="1:14" ht="42" customHeight="1" thickBot="1" x14ac:dyDescent="0.3">
      <c r="A3" s="453"/>
      <c r="B3" s="454"/>
      <c r="C3" s="336"/>
      <c r="D3" s="340"/>
      <c r="E3" s="340"/>
      <c r="F3" s="151" t="s">
        <v>171</v>
      </c>
      <c r="G3" s="339"/>
      <c r="H3" s="451"/>
      <c r="I3" s="341"/>
      <c r="J3" s="452"/>
      <c r="K3" s="339"/>
      <c r="L3" s="451"/>
      <c r="M3" s="341"/>
      <c r="N3" s="452"/>
    </row>
    <row r="4" spans="1:14" ht="66" customHeight="1" thickBot="1" x14ac:dyDescent="0.3">
      <c r="A4" s="453"/>
      <c r="B4" s="454"/>
      <c r="C4" s="336"/>
      <c r="D4" s="340"/>
      <c r="E4" s="340"/>
      <c r="F4" s="149" t="s">
        <v>1206</v>
      </c>
      <c r="G4" s="341"/>
      <c r="H4" s="451"/>
      <c r="I4" s="149" t="s">
        <v>1203</v>
      </c>
      <c r="J4" s="141" t="s">
        <v>632</v>
      </c>
      <c r="K4" s="341"/>
      <c r="L4" s="451"/>
      <c r="M4" s="149" t="s">
        <v>1203</v>
      </c>
      <c r="N4" s="141" t="s">
        <v>632</v>
      </c>
    </row>
    <row r="5" spans="1:14" ht="60" customHeight="1" thickBot="1" x14ac:dyDescent="0.3">
      <c r="A5" s="453"/>
      <c r="B5" s="454"/>
      <c r="C5" s="336"/>
      <c r="D5" s="340"/>
      <c r="E5" s="340"/>
      <c r="F5" s="149" t="s">
        <v>1207</v>
      </c>
      <c r="G5" s="341"/>
      <c r="H5" s="451"/>
      <c r="I5" s="149" t="s">
        <v>1204</v>
      </c>
      <c r="J5" s="141" t="s">
        <v>632</v>
      </c>
      <c r="K5" s="341"/>
      <c r="L5" s="451"/>
      <c r="M5" s="149" t="s">
        <v>1204</v>
      </c>
      <c r="N5" s="141" t="s">
        <v>632</v>
      </c>
    </row>
    <row r="6" spans="1:14" ht="51.75" customHeight="1" thickBot="1" x14ac:dyDescent="0.3">
      <c r="A6" s="453"/>
      <c r="B6" s="454"/>
      <c r="C6" s="336"/>
      <c r="D6" s="340"/>
      <c r="E6" s="340"/>
      <c r="F6" s="149" t="s">
        <v>1208</v>
      </c>
      <c r="G6" s="341"/>
      <c r="H6" s="451"/>
      <c r="I6" s="149" t="s">
        <v>1209</v>
      </c>
      <c r="J6" s="141" t="s">
        <v>632</v>
      </c>
      <c r="K6" s="341"/>
      <c r="L6" s="451"/>
      <c r="M6" s="149" t="s">
        <v>1209</v>
      </c>
      <c r="N6" s="141" t="s">
        <v>632</v>
      </c>
    </row>
    <row r="7" spans="1:14" ht="51.75" customHeight="1" thickBot="1" x14ac:dyDescent="0.3">
      <c r="A7" s="83"/>
      <c r="B7" s="122"/>
      <c r="C7" s="336" t="s">
        <v>248</v>
      </c>
      <c r="D7" s="438" t="s">
        <v>249</v>
      </c>
      <c r="E7" s="438"/>
      <c r="F7" s="121" t="s">
        <v>960</v>
      </c>
      <c r="G7" s="339" t="s">
        <v>836</v>
      </c>
      <c r="H7" s="451" t="s">
        <v>435</v>
      </c>
      <c r="I7" s="134" t="s">
        <v>1210</v>
      </c>
      <c r="J7" s="141" t="s">
        <v>632</v>
      </c>
      <c r="K7" s="339" t="s">
        <v>836</v>
      </c>
      <c r="L7" s="451" t="s">
        <v>435</v>
      </c>
      <c r="M7" s="134" t="s">
        <v>1210</v>
      </c>
      <c r="N7" s="141" t="s">
        <v>632</v>
      </c>
    </row>
    <row r="8" spans="1:14" ht="67.5" customHeight="1" thickBot="1" x14ac:dyDescent="0.3">
      <c r="A8" s="453" t="s">
        <v>566</v>
      </c>
      <c r="B8" s="454"/>
      <c r="C8" s="336"/>
      <c r="D8" s="438"/>
      <c r="E8" s="438"/>
      <c r="F8" s="149" t="s">
        <v>1020</v>
      </c>
      <c r="G8" s="339"/>
      <c r="H8" s="451"/>
      <c r="I8" s="149" t="s">
        <v>1211</v>
      </c>
      <c r="J8" s="141" t="s">
        <v>632</v>
      </c>
      <c r="K8" s="339"/>
      <c r="L8" s="451"/>
      <c r="M8" s="149" t="s">
        <v>1211</v>
      </c>
      <c r="N8" s="141" t="s">
        <v>632</v>
      </c>
    </row>
    <row r="9" spans="1:14" ht="120" customHeight="1" thickBot="1" x14ac:dyDescent="0.3">
      <c r="A9" s="453"/>
      <c r="B9" s="454"/>
      <c r="C9" s="336"/>
      <c r="D9" s="438"/>
      <c r="E9" s="438"/>
      <c r="F9" s="149" t="s">
        <v>1023</v>
      </c>
      <c r="G9" s="339"/>
      <c r="H9" s="451"/>
      <c r="I9" s="149" t="s">
        <v>1212</v>
      </c>
      <c r="J9" s="141" t="s">
        <v>632</v>
      </c>
      <c r="K9" s="339"/>
      <c r="L9" s="451"/>
      <c r="M9" s="149" t="s">
        <v>1212</v>
      </c>
      <c r="N9" s="141" t="s">
        <v>632</v>
      </c>
    </row>
    <row r="10" spans="1:14" ht="116.25" customHeight="1" thickBot="1" x14ac:dyDescent="0.3">
      <c r="A10" s="453"/>
      <c r="B10" s="454"/>
      <c r="C10" s="336"/>
      <c r="D10" s="438"/>
      <c r="E10" s="438"/>
      <c r="F10" s="149" t="s">
        <v>1021</v>
      </c>
      <c r="G10" s="339"/>
      <c r="H10" s="451"/>
      <c r="I10" s="149" t="s">
        <v>1213</v>
      </c>
      <c r="J10" s="141" t="s">
        <v>632</v>
      </c>
      <c r="K10" s="339"/>
      <c r="L10" s="451"/>
      <c r="M10" s="149" t="s">
        <v>1213</v>
      </c>
      <c r="N10" s="141" t="s">
        <v>632</v>
      </c>
    </row>
    <row r="11" spans="1:14" ht="81.75" customHeight="1" thickBot="1" x14ac:dyDescent="0.3">
      <c r="A11" s="453"/>
      <c r="B11" s="454"/>
      <c r="C11" s="336"/>
      <c r="D11" s="438"/>
      <c r="E11" s="438"/>
      <c r="F11" s="149" t="s">
        <v>1022</v>
      </c>
      <c r="G11" s="339"/>
      <c r="H11" s="451"/>
      <c r="I11" s="149" t="s">
        <v>1214</v>
      </c>
      <c r="J11" s="141" t="s">
        <v>632</v>
      </c>
      <c r="K11" s="339"/>
      <c r="L11" s="451"/>
      <c r="M11" s="149" t="s">
        <v>1214</v>
      </c>
      <c r="N11" s="141" t="s">
        <v>632</v>
      </c>
    </row>
  </sheetData>
  <mergeCells count="22">
    <mergeCell ref="A8:A11"/>
    <mergeCell ref="B8:B11"/>
    <mergeCell ref="G7:G11"/>
    <mergeCell ref="D7:E11"/>
    <mergeCell ref="C7:C11"/>
    <mergeCell ref="A2:A6"/>
    <mergeCell ref="B2:B6"/>
    <mergeCell ref="C2:C6"/>
    <mergeCell ref="D2:E6"/>
    <mergeCell ref="G2:G6"/>
    <mergeCell ref="H7:H11"/>
    <mergeCell ref="I2:I3"/>
    <mergeCell ref="J2:J3"/>
    <mergeCell ref="H2:H6"/>
    <mergeCell ref="N2:N3"/>
    <mergeCell ref="K7:K11"/>
    <mergeCell ref="L7:L11"/>
    <mergeCell ref="G1:H1"/>
    <mergeCell ref="K1:L1"/>
    <mergeCell ref="K2:K6"/>
    <mergeCell ref="L2:L6"/>
    <mergeCell ref="M2:M3"/>
  </mergeCell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H2:H3 H7 L2:L3 L7</xm:sqref>
        </x14:dataValidation>
        <x14:dataValidation type="list" allowBlank="1" showInputMessage="1" showErrorMessage="1">
          <x14:formula1>
            <xm:f>Kriteria!$A$8:$A$10</xm:f>
          </x14:formula1>
          <xm:sqref>J2 J4:J11 N2 N4:N11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topLeftCell="J4" zoomScale="89" zoomScaleNormal="89" workbookViewId="0">
      <selection activeCell="M6" sqref="M6"/>
    </sheetView>
  </sheetViews>
  <sheetFormatPr defaultRowHeight="15" x14ac:dyDescent="0.25"/>
  <cols>
    <col min="1" max="1" width="22.28515625" hidden="1" customWidth="1"/>
    <col min="2" max="2" width="41.42578125" hidden="1" customWidth="1"/>
    <col min="3" max="3" width="14.28515625" customWidth="1"/>
    <col min="4" max="4" width="19.140625" customWidth="1"/>
    <col min="5" max="5" width="18.42578125" customWidth="1"/>
    <col min="6" max="6" width="30.7109375" style="64" customWidth="1"/>
    <col min="7" max="7" width="28" customWidth="1"/>
    <col min="8" max="8" width="16.85546875" style="75" customWidth="1"/>
    <col min="9" max="9" width="24.28515625" style="35" customWidth="1"/>
    <col min="10" max="10" width="18.28515625" customWidth="1"/>
    <col min="11" max="11" width="25.28515625" customWidth="1"/>
    <col min="12" max="12" width="17" customWidth="1"/>
    <col min="13" max="13" width="23.7109375" customWidth="1"/>
    <col min="14" max="14" width="17.42578125" customWidth="1"/>
  </cols>
  <sheetData>
    <row r="1" spans="1:14" ht="66" customHeight="1" thickBot="1" x14ac:dyDescent="0.3">
      <c r="A1" s="33" t="s">
        <v>483</v>
      </c>
      <c r="B1" s="49" t="s">
        <v>467</v>
      </c>
      <c r="C1" s="157" t="s">
        <v>0</v>
      </c>
      <c r="D1" s="178" t="s">
        <v>1</v>
      </c>
      <c r="E1" s="139" t="s">
        <v>2</v>
      </c>
      <c r="F1" s="157" t="s">
        <v>3</v>
      </c>
      <c r="G1" s="449" t="s">
        <v>1056</v>
      </c>
      <c r="H1" s="449"/>
      <c r="I1" s="205" t="s">
        <v>1057</v>
      </c>
      <c r="J1" s="205" t="s">
        <v>1058</v>
      </c>
      <c r="K1" s="450" t="s">
        <v>1059</v>
      </c>
      <c r="L1" s="450"/>
      <c r="M1" s="206" t="s">
        <v>1060</v>
      </c>
      <c r="N1" s="206" t="s">
        <v>1058</v>
      </c>
    </row>
    <row r="2" spans="1:14" ht="48.6" customHeight="1" x14ac:dyDescent="0.25">
      <c r="A2" s="455" t="s">
        <v>567</v>
      </c>
      <c r="B2" s="457"/>
      <c r="C2" s="157" t="s">
        <v>250</v>
      </c>
      <c r="D2" s="342" t="s">
        <v>251</v>
      </c>
      <c r="E2" s="342"/>
      <c r="F2" s="156" t="s">
        <v>252</v>
      </c>
      <c r="G2" s="147" t="s">
        <v>838</v>
      </c>
      <c r="H2" s="144" t="s">
        <v>463</v>
      </c>
      <c r="I2" s="156" t="s">
        <v>1215</v>
      </c>
      <c r="J2" s="141" t="s">
        <v>631</v>
      </c>
      <c r="K2" s="147" t="s">
        <v>838</v>
      </c>
      <c r="L2" s="144" t="s">
        <v>463</v>
      </c>
      <c r="M2" s="156" t="s">
        <v>1215</v>
      </c>
      <c r="N2" s="141" t="s">
        <v>631</v>
      </c>
    </row>
    <row r="3" spans="1:14" ht="60.75" customHeight="1" x14ac:dyDescent="0.25">
      <c r="A3" s="456"/>
      <c r="B3" s="458"/>
      <c r="C3" s="157" t="s">
        <v>253</v>
      </c>
      <c r="D3" s="446" t="s">
        <v>254</v>
      </c>
      <c r="E3" s="447"/>
      <c r="F3" s="156" t="s">
        <v>255</v>
      </c>
      <c r="G3" s="147" t="s">
        <v>839</v>
      </c>
      <c r="H3" s="144" t="s">
        <v>463</v>
      </c>
      <c r="I3" s="156" t="s">
        <v>1216</v>
      </c>
      <c r="J3" s="141" t="s">
        <v>631</v>
      </c>
      <c r="K3" s="147" t="s">
        <v>839</v>
      </c>
      <c r="L3" s="144" t="s">
        <v>463</v>
      </c>
      <c r="M3" s="156" t="s">
        <v>1216</v>
      </c>
      <c r="N3" s="141" t="s">
        <v>631</v>
      </c>
    </row>
    <row r="4" spans="1:14" ht="92.25" customHeight="1" x14ac:dyDescent="0.25">
      <c r="A4" s="456"/>
      <c r="B4" s="458"/>
      <c r="C4" s="157" t="s">
        <v>256</v>
      </c>
      <c r="D4" s="342" t="s">
        <v>257</v>
      </c>
      <c r="E4" s="342"/>
      <c r="F4" s="156" t="s">
        <v>258</v>
      </c>
      <c r="G4" s="147" t="s">
        <v>840</v>
      </c>
      <c r="H4" s="144" t="s">
        <v>435</v>
      </c>
      <c r="I4" s="156" t="s">
        <v>1217</v>
      </c>
      <c r="J4" s="141" t="s">
        <v>632</v>
      </c>
      <c r="K4" s="147" t="s">
        <v>840</v>
      </c>
      <c r="L4" s="144" t="s">
        <v>435</v>
      </c>
      <c r="M4" s="156" t="s">
        <v>1217</v>
      </c>
      <c r="N4" s="141" t="s">
        <v>632</v>
      </c>
    </row>
    <row r="5" spans="1:14" ht="102.75" customHeight="1" x14ac:dyDescent="0.25">
      <c r="A5" s="456"/>
      <c r="B5" s="458"/>
      <c r="C5" s="157" t="s">
        <v>259</v>
      </c>
      <c r="D5" s="446" t="s">
        <v>260</v>
      </c>
      <c r="E5" s="447"/>
      <c r="F5" s="156" t="s">
        <v>261</v>
      </c>
      <c r="G5" s="147" t="s">
        <v>841</v>
      </c>
      <c r="H5" s="144" t="s">
        <v>463</v>
      </c>
      <c r="I5" s="156" t="s">
        <v>1240</v>
      </c>
      <c r="J5" s="141" t="s">
        <v>631</v>
      </c>
      <c r="K5" s="147" t="s">
        <v>841</v>
      </c>
      <c r="L5" s="144" t="s">
        <v>463</v>
      </c>
      <c r="M5" s="156" t="s">
        <v>1241</v>
      </c>
      <c r="N5" s="141" t="s">
        <v>631</v>
      </c>
    </row>
    <row r="6" spans="1:14" ht="50.25" customHeight="1" x14ac:dyDescent="0.25">
      <c r="A6" s="456"/>
      <c r="B6" s="458"/>
      <c r="C6" s="436" t="s">
        <v>262</v>
      </c>
      <c r="D6" s="342" t="s">
        <v>263</v>
      </c>
      <c r="E6" s="342"/>
      <c r="F6" s="156" t="s">
        <v>264</v>
      </c>
      <c r="G6" s="147" t="s">
        <v>842</v>
      </c>
      <c r="H6" s="144" t="s">
        <v>435</v>
      </c>
      <c r="I6" s="156" t="s">
        <v>1218</v>
      </c>
      <c r="J6" s="141" t="s">
        <v>632</v>
      </c>
      <c r="K6" s="147" t="s">
        <v>842</v>
      </c>
      <c r="L6" s="144" t="s">
        <v>463</v>
      </c>
      <c r="M6" s="156" t="s">
        <v>1220</v>
      </c>
      <c r="N6" s="141" t="s">
        <v>631</v>
      </c>
    </row>
    <row r="7" spans="1:14" ht="121.5" customHeight="1" x14ac:dyDescent="0.25">
      <c r="A7" s="456"/>
      <c r="B7" s="458"/>
      <c r="C7" s="436"/>
      <c r="D7" s="342"/>
      <c r="E7" s="342"/>
      <c r="F7" s="156" t="s">
        <v>265</v>
      </c>
      <c r="G7" s="147" t="s">
        <v>843</v>
      </c>
      <c r="H7" s="144" t="s">
        <v>435</v>
      </c>
      <c r="I7" s="156" t="s">
        <v>1219</v>
      </c>
      <c r="J7" s="141" t="s">
        <v>632</v>
      </c>
      <c r="K7" s="147" t="s">
        <v>843</v>
      </c>
      <c r="L7" s="144" t="s">
        <v>435</v>
      </c>
      <c r="M7" s="156" t="s">
        <v>1219</v>
      </c>
      <c r="N7" s="141" t="s">
        <v>632</v>
      </c>
    </row>
  </sheetData>
  <mergeCells count="10">
    <mergeCell ref="K1:L1"/>
    <mergeCell ref="A2:A7"/>
    <mergeCell ref="B2:B7"/>
    <mergeCell ref="C6:C7"/>
    <mergeCell ref="D6:E7"/>
    <mergeCell ref="D2:E2"/>
    <mergeCell ref="D3:E3"/>
    <mergeCell ref="D4:E4"/>
    <mergeCell ref="D5:E5"/>
    <mergeCell ref="G1:H1"/>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H2:H7 L2:L7</xm:sqref>
        </x14:dataValidation>
        <x14:dataValidation type="list" allowBlank="1" showInputMessage="1" showErrorMessage="1">
          <x14:formula1>
            <xm:f>Kriteria!$A$8:$A$10</xm:f>
          </x14:formula1>
          <xm:sqref>J2:J7 N2:N7</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opLeftCell="J1" zoomScale="71" zoomScaleNormal="71" workbookViewId="0">
      <selection activeCell="I10" sqref="I10"/>
    </sheetView>
  </sheetViews>
  <sheetFormatPr defaultRowHeight="15" x14ac:dyDescent="0.25"/>
  <cols>
    <col min="1" max="1" width="22.28515625" style="37" hidden="1" customWidth="1"/>
    <col min="2" max="2" width="41.42578125" hidden="1" customWidth="1"/>
    <col min="3" max="3" width="13.42578125" customWidth="1"/>
    <col min="4" max="4" width="19.5703125" customWidth="1"/>
    <col min="5" max="5" width="19.7109375" customWidth="1"/>
    <col min="6" max="6" width="31.140625" customWidth="1"/>
    <col min="7" max="7" width="28.5703125" customWidth="1"/>
    <col min="8" max="8" width="19.140625" style="115" customWidth="1"/>
    <col min="9" max="9" width="26.28515625" customWidth="1"/>
    <col min="10" max="10" width="19" customWidth="1"/>
    <col min="11" max="11" width="29" customWidth="1"/>
    <col min="12" max="12" width="19.140625" customWidth="1"/>
    <col min="13" max="13" width="26.28515625" customWidth="1"/>
    <col min="14" max="14" width="18.28515625" customWidth="1"/>
  </cols>
  <sheetData>
    <row r="1" spans="1:14" ht="71.25" customHeight="1" thickBot="1" x14ac:dyDescent="0.3">
      <c r="A1" s="33" t="s">
        <v>483</v>
      </c>
      <c r="B1" s="49" t="s">
        <v>467</v>
      </c>
      <c r="C1" s="139" t="s">
        <v>0</v>
      </c>
      <c r="D1" s="178" t="s">
        <v>1</v>
      </c>
      <c r="E1" s="139" t="s">
        <v>2</v>
      </c>
      <c r="F1" s="139" t="s">
        <v>3</v>
      </c>
      <c r="G1" s="449" t="s">
        <v>1056</v>
      </c>
      <c r="H1" s="449"/>
      <c r="I1" s="205" t="s">
        <v>1057</v>
      </c>
      <c r="J1" s="205" t="s">
        <v>1058</v>
      </c>
      <c r="K1" s="450" t="s">
        <v>1059</v>
      </c>
      <c r="L1" s="450"/>
      <c r="M1" s="206" t="s">
        <v>1060</v>
      </c>
      <c r="N1" s="206" t="s">
        <v>1168</v>
      </c>
    </row>
    <row r="2" spans="1:14" ht="42" customHeight="1" thickBot="1" x14ac:dyDescent="0.3">
      <c r="A2" s="373" t="s">
        <v>568</v>
      </c>
      <c r="B2" s="459"/>
      <c r="C2" s="336" t="s">
        <v>658</v>
      </c>
      <c r="D2" s="340" t="s">
        <v>266</v>
      </c>
      <c r="E2" s="340"/>
      <c r="F2" s="149" t="s">
        <v>183</v>
      </c>
      <c r="G2" s="151" t="s">
        <v>1052</v>
      </c>
      <c r="H2" s="144" t="s">
        <v>463</v>
      </c>
      <c r="I2" s="149" t="s">
        <v>1221</v>
      </c>
      <c r="J2" s="141" t="s">
        <v>631</v>
      </c>
      <c r="K2" s="151" t="s">
        <v>1052</v>
      </c>
      <c r="L2" s="144" t="s">
        <v>463</v>
      </c>
      <c r="M2" s="149" t="s">
        <v>1221</v>
      </c>
      <c r="N2" s="141" t="s">
        <v>631</v>
      </c>
    </row>
    <row r="3" spans="1:14" ht="50.25" customHeight="1" thickBot="1" x14ac:dyDescent="0.3">
      <c r="A3" s="373"/>
      <c r="B3" s="459"/>
      <c r="C3" s="336"/>
      <c r="D3" s="340"/>
      <c r="E3" s="340"/>
      <c r="F3" s="149" t="s">
        <v>267</v>
      </c>
      <c r="G3" s="151" t="s">
        <v>844</v>
      </c>
      <c r="H3" s="144" t="s">
        <v>463</v>
      </c>
      <c r="I3" s="149" t="s">
        <v>1222</v>
      </c>
      <c r="J3" s="141" t="s">
        <v>631</v>
      </c>
      <c r="K3" s="151" t="s">
        <v>844</v>
      </c>
      <c r="L3" s="144" t="s">
        <v>463</v>
      </c>
      <c r="M3" s="149" t="s">
        <v>1222</v>
      </c>
      <c r="N3" s="141" t="s">
        <v>631</v>
      </c>
    </row>
    <row r="4" spans="1:14" ht="63" customHeight="1" thickBot="1" x14ac:dyDescent="0.3">
      <c r="A4" s="373"/>
      <c r="B4" s="459"/>
      <c r="C4" s="139" t="s">
        <v>659</v>
      </c>
      <c r="D4" s="340" t="s">
        <v>268</v>
      </c>
      <c r="E4" s="340"/>
      <c r="F4" s="149" t="s">
        <v>269</v>
      </c>
      <c r="G4" s="151" t="s">
        <v>845</v>
      </c>
      <c r="H4" s="144" t="s">
        <v>463</v>
      </c>
      <c r="I4" s="149" t="s">
        <v>1223</v>
      </c>
      <c r="J4" s="141" t="s">
        <v>631</v>
      </c>
      <c r="K4" s="151" t="s">
        <v>845</v>
      </c>
      <c r="L4" s="144" t="s">
        <v>463</v>
      </c>
      <c r="M4" s="149" t="s">
        <v>1223</v>
      </c>
      <c r="N4" s="141" t="s">
        <v>631</v>
      </c>
    </row>
    <row r="5" spans="1:14" ht="79.5" customHeight="1" thickBot="1" x14ac:dyDescent="0.3">
      <c r="A5" s="373"/>
      <c r="B5" s="459"/>
      <c r="C5" s="139" t="s">
        <v>660</v>
      </c>
      <c r="D5" s="340" t="s">
        <v>270</v>
      </c>
      <c r="E5" s="340"/>
      <c r="F5" s="149" t="s">
        <v>271</v>
      </c>
      <c r="G5" s="151" t="s">
        <v>846</v>
      </c>
      <c r="H5" s="144" t="s">
        <v>463</v>
      </c>
      <c r="I5" s="149" t="s">
        <v>1224</v>
      </c>
      <c r="J5" s="141" t="s">
        <v>631</v>
      </c>
      <c r="K5" s="151" t="s">
        <v>846</v>
      </c>
      <c r="L5" s="144" t="s">
        <v>463</v>
      </c>
      <c r="M5" s="149" t="s">
        <v>1224</v>
      </c>
      <c r="N5" s="141" t="s">
        <v>631</v>
      </c>
    </row>
    <row r="6" spans="1:14" ht="57" customHeight="1" thickBot="1" x14ac:dyDescent="0.3">
      <c r="A6" s="373"/>
      <c r="B6" s="459"/>
      <c r="C6" s="139" t="s">
        <v>661</v>
      </c>
      <c r="D6" s="340" t="s">
        <v>272</v>
      </c>
      <c r="E6" s="340"/>
      <c r="F6" s="149" t="s">
        <v>273</v>
      </c>
      <c r="G6" s="151" t="s">
        <v>847</v>
      </c>
      <c r="H6" s="144" t="s">
        <v>1072</v>
      </c>
      <c r="I6" s="149" t="s">
        <v>1225</v>
      </c>
      <c r="J6" s="141" t="s">
        <v>632</v>
      </c>
      <c r="K6" s="151" t="s">
        <v>847</v>
      </c>
      <c r="L6" s="144" t="s">
        <v>1072</v>
      </c>
      <c r="M6" s="149" t="s">
        <v>1225</v>
      </c>
      <c r="N6" s="141" t="s">
        <v>632</v>
      </c>
    </row>
    <row r="7" spans="1:14" ht="120" customHeight="1" thickBot="1" x14ac:dyDescent="0.3">
      <c r="A7" s="42" t="s">
        <v>569</v>
      </c>
      <c r="B7" s="109"/>
      <c r="C7" s="139" t="s">
        <v>681</v>
      </c>
      <c r="D7" s="340" t="s">
        <v>688</v>
      </c>
      <c r="E7" s="340"/>
      <c r="F7" s="149" t="s">
        <v>274</v>
      </c>
      <c r="G7" s="151" t="s">
        <v>848</v>
      </c>
      <c r="H7" s="144" t="s">
        <v>1072</v>
      </c>
      <c r="I7" s="149" t="s">
        <v>1227</v>
      </c>
      <c r="J7" s="141" t="s">
        <v>632</v>
      </c>
      <c r="K7" s="151" t="s">
        <v>848</v>
      </c>
      <c r="L7" s="144" t="s">
        <v>463</v>
      </c>
      <c r="M7" s="149" t="s">
        <v>1226</v>
      </c>
      <c r="N7" s="141" t="s">
        <v>632</v>
      </c>
    </row>
    <row r="10" spans="1:14" x14ac:dyDescent="0.25">
      <c r="I10">
        <f>1/5*100</f>
        <v>20</v>
      </c>
    </row>
    <row r="11" spans="1:14" x14ac:dyDescent="0.25">
      <c r="I11">
        <f>2+(8*0.2)</f>
        <v>3.6</v>
      </c>
    </row>
  </sheetData>
  <mergeCells count="10">
    <mergeCell ref="G1:H1"/>
    <mergeCell ref="K1:L1"/>
    <mergeCell ref="C2:C3"/>
    <mergeCell ref="D2:E3"/>
    <mergeCell ref="A2:A6"/>
    <mergeCell ref="B2:B6"/>
    <mergeCell ref="D5:E5"/>
    <mergeCell ref="D6:E6"/>
    <mergeCell ref="D7:E7"/>
    <mergeCell ref="D4:E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H2:H7 L2:L7</xm:sqref>
        </x14:dataValidation>
        <x14:dataValidation type="list" allowBlank="1" showInputMessage="1" showErrorMessage="1">
          <x14:formula1>
            <xm:f>Kriteria!$A$8:$A$10</xm:f>
          </x14:formula1>
          <xm:sqref>J2:J7 N2:N7</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opLeftCell="J1" zoomScale="71" zoomScaleNormal="71" workbookViewId="0">
      <selection activeCell="M2" sqref="M2"/>
    </sheetView>
  </sheetViews>
  <sheetFormatPr defaultRowHeight="15" x14ac:dyDescent="0.25"/>
  <cols>
    <col min="1" max="1" width="22.28515625" style="43" hidden="1" customWidth="1"/>
    <col min="2" max="2" width="41.42578125" hidden="1" customWidth="1"/>
    <col min="4" max="5" width="18.140625" customWidth="1"/>
    <col min="6" max="6" width="42.28515625" style="64" customWidth="1"/>
    <col min="7" max="7" width="27.42578125" customWidth="1"/>
    <col min="8" max="8" width="17.7109375" style="75" customWidth="1"/>
    <col min="9" max="9" width="31.140625" customWidth="1"/>
    <col min="10" max="10" width="17.140625" customWidth="1"/>
    <col min="11" max="11" width="28.28515625" customWidth="1"/>
    <col min="12" max="12" width="20.42578125" customWidth="1"/>
    <col min="13" max="13" width="31" customWidth="1"/>
    <col min="14" max="14" width="19.85546875" customWidth="1"/>
  </cols>
  <sheetData>
    <row r="1" spans="1:14" ht="105.75" thickBot="1" x14ac:dyDescent="0.3">
      <c r="A1" s="33" t="s">
        <v>483</v>
      </c>
      <c r="B1" s="33" t="s">
        <v>467</v>
      </c>
      <c r="C1" s="3" t="s">
        <v>0</v>
      </c>
      <c r="D1" s="5" t="s">
        <v>1</v>
      </c>
      <c r="E1" s="4" t="s">
        <v>2</v>
      </c>
      <c r="F1" s="3" t="s">
        <v>3</v>
      </c>
      <c r="G1" s="449" t="s">
        <v>1056</v>
      </c>
      <c r="H1" s="449"/>
      <c r="I1" s="205" t="s">
        <v>1057</v>
      </c>
      <c r="J1" s="205" t="s">
        <v>1058</v>
      </c>
      <c r="K1" s="450" t="s">
        <v>1059</v>
      </c>
      <c r="L1" s="450"/>
      <c r="M1" s="206" t="s">
        <v>1060</v>
      </c>
      <c r="N1" s="206" t="s">
        <v>1168</v>
      </c>
    </row>
    <row r="2" spans="1:14" ht="59.45" customHeight="1" thickBot="1" x14ac:dyDescent="0.3">
      <c r="A2" s="38" t="s">
        <v>570</v>
      </c>
      <c r="B2" s="123"/>
      <c r="C2" s="84" t="s">
        <v>275</v>
      </c>
      <c r="D2" s="443" t="s">
        <v>276</v>
      </c>
      <c r="E2" s="443"/>
      <c r="F2" s="107" t="s">
        <v>277</v>
      </c>
      <c r="G2" s="80" t="s">
        <v>850</v>
      </c>
      <c r="H2" s="144" t="s">
        <v>435</v>
      </c>
      <c r="I2" s="156" t="s">
        <v>1228</v>
      </c>
      <c r="J2" s="141" t="s">
        <v>632</v>
      </c>
      <c r="K2" s="147" t="s">
        <v>850</v>
      </c>
      <c r="L2" s="144" t="s">
        <v>435</v>
      </c>
      <c r="M2" s="156" t="s">
        <v>1228</v>
      </c>
      <c r="N2" s="141" t="s">
        <v>632</v>
      </c>
    </row>
    <row r="3" spans="1:14" ht="28.15" customHeight="1" thickBot="1" x14ac:dyDescent="0.3">
      <c r="A3" s="372" t="s">
        <v>571</v>
      </c>
      <c r="B3" s="461"/>
      <c r="C3" s="436" t="s">
        <v>278</v>
      </c>
      <c r="D3" s="443" t="s">
        <v>279</v>
      </c>
      <c r="E3" s="443"/>
      <c r="F3" s="431" t="s">
        <v>280</v>
      </c>
      <c r="G3" s="80" t="s">
        <v>851</v>
      </c>
      <c r="H3" s="144" t="s">
        <v>435</v>
      </c>
      <c r="I3" s="431" t="s">
        <v>1229</v>
      </c>
      <c r="J3" s="380" t="s">
        <v>632</v>
      </c>
      <c r="K3" s="147" t="s">
        <v>851</v>
      </c>
      <c r="L3" s="144" t="s">
        <v>435</v>
      </c>
      <c r="M3" s="431" t="s">
        <v>1229</v>
      </c>
      <c r="N3" s="380" t="s">
        <v>632</v>
      </c>
    </row>
    <row r="4" spans="1:14" ht="27" customHeight="1" thickBot="1" x14ac:dyDescent="0.3">
      <c r="A4" s="372"/>
      <c r="B4" s="461"/>
      <c r="C4" s="436"/>
      <c r="D4" s="443"/>
      <c r="E4" s="443"/>
      <c r="F4" s="431"/>
      <c r="G4" s="80" t="s">
        <v>852</v>
      </c>
      <c r="H4" s="144" t="s">
        <v>435</v>
      </c>
      <c r="I4" s="431"/>
      <c r="J4" s="382"/>
      <c r="K4" s="147" t="s">
        <v>852</v>
      </c>
      <c r="L4" s="144" t="s">
        <v>435</v>
      </c>
      <c r="M4" s="431"/>
      <c r="N4" s="382"/>
    </row>
    <row r="5" spans="1:14" ht="30.75" customHeight="1" thickBot="1" x14ac:dyDescent="0.3">
      <c r="A5" s="372"/>
      <c r="B5" s="461"/>
      <c r="C5" s="436"/>
      <c r="D5" s="443"/>
      <c r="E5" s="443"/>
      <c r="F5" s="431"/>
      <c r="G5" s="107" t="s">
        <v>853</v>
      </c>
      <c r="H5" s="144" t="s">
        <v>435</v>
      </c>
      <c r="I5" s="431"/>
      <c r="J5" s="381"/>
      <c r="K5" s="156" t="s">
        <v>853</v>
      </c>
      <c r="L5" s="144" t="s">
        <v>435</v>
      </c>
      <c r="M5" s="431"/>
      <c r="N5" s="381"/>
    </row>
    <row r="6" spans="1:14" ht="47.45" customHeight="1" thickBot="1" x14ac:dyDescent="0.3">
      <c r="A6" s="372"/>
      <c r="B6" s="461"/>
      <c r="C6" s="436" t="s">
        <v>525</v>
      </c>
      <c r="D6" s="443" t="s">
        <v>281</v>
      </c>
      <c r="E6" s="443"/>
      <c r="F6" s="107" t="s">
        <v>282</v>
      </c>
      <c r="G6" s="460" t="s">
        <v>854</v>
      </c>
      <c r="H6" s="337" t="s">
        <v>435</v>
      </c>
      <c r="I6" s="156" t="s">
        <v>1230</v>
      </c>
      <c r="J6" s="141" t="s">
        <v>632</v>
      </c>
      <c r="K6" s="460" t="s">
        <v>854</v>
      </c>
      <c r="L6" s="337" t="s">
        <v>435</v>
      </c>
      <c r="M6" s="156" t="s">
        <v>1230</v>
      </c>
      <c r="N6" s="141" t="s">
        <v>632</v>
      </c>
    </row>
    <row r="7" spans="1:14" ht="45.75" customHeight="1" thickBot="1" x14ac:dyDescent="0.3">
      <c r="A7" s="372"/>
      <c r="B7" s="461"/>
      <c r="C7" s="436"/>
      <c r="D7" s="443"/>
      <c r="E7" s="443"/>
      <c r="F7" s="107" t="s">
        <v>283</v>
      </c>
      <c r="G7" s="460"/>
      <c r="H7" s="462"/>
      <c r="I7" s="156" t="s">
        <v>1231</v>
      </c>
      <c r="J7" s="141" t="s">
        <v>632</v>
      </c>
      <c r="K7" s="460"/>
      <c r="L7" s="462"/>
      <c r="M7" s="156" t="s">
        <v>1231</v>
      </c>
      <c r="N7" s="141" t="s">
        <v>632</v>
      </c>
    </row>
    <row r="8" spans="1:14" ht="72" customHeight="1" thickBot="1" x14ac:dyDescent="0.3">
      <c r="A8" s="372"/>
      <c r="B8" s="461"/>
      <c r="C8" s="436"/>
      <c r="D8" s="443"/>
      <c r="E8" s="443"/>
      <c r="F8" s="107" t="s">
        <v>284</v>
      </c>
      <c r="G8" s="460"/>
      <c r="H8" s="338"/>
      <c r="I8" s="156" t="s">
        <v>1232</v>
      </c>
      <c r="J8" s="141" t="s">
        <v>632</v>
      </c>
      <c r="K8" s="460"/>
      <c r="L8" s="338"/>
      <c r="M8" s="156" t="s">
        <v>1232</v>
      </c>
      <c r="N8" s="141" t="s">
        <v>632</v>
      </c>
    </row>
    <row r="9" spans="1:14" ht="105" customHeight="1" thickBot="1" x14ac:dyDescent="0.3">
      <c r="A9" s="372"/>
      <c r="B9" s="461"/>
      <c r="C9" s="436"/>
      <c r="D9" s="443"/>
      <c r="E9" s="443"/>
      <c r="F9" s="107" t="s">
        <v>285</v>
      </c>
      <c r="G9" s="107" t="s">
        <v>852</v>
      </c>
      <c r="H9" s="144" t="s">
        <v>435</v>
      </c>
      <c r="I9" s="156" t="s">
        <v>1233</v>
      </c>
      <c r="J9" s="141" t="s">
        <v>632</v>
      </c>
      <c r="K9" s="156" t="s">
        <v>852</v>
      </c>
      <c r="L9" s="144" t="s">
        <v>435</v>
      </c>
      <c r="M9" s="156" t="s">
        <v>1233</v>
      </c>
      <c r="N9" s="141" t="s">
        <v>632</v>
      </c>
    </row>
    <row r="10" spans="1:14" ht="61.5" customHeight="1" thickBot="1" x14ac:dyDescent="0.3">
      <c r="A10" s="372"/>
      <c r="B10" s="461"/>
      <c r="C10" s="436" t="s">
        <v>286</v>
      </c>
      <c r="D10" s="387" t="s">
        <v>287</v>
      </c>
      <c r="E10" s="387"/>
      <c r="F10" s="107" t="s">
        <v>849</v>
      </c>
      <c r="G10" s="80" t="s">
        <v>855</v>
      </c>
      <c r="H10" s="144" t="s">
        <v>435</v>
      </c>
      <c r="I10" s="156" t="s">
        <v>1047</v>
      </c>
      <c r="J10" s="141" t="s">
        <v>632</v>
      </c>
      <c r="K10" s="147" t="s">
        <v>855</v>
      </c>
      <c r="L10" s="144" t="s">
        <v>435</v>
      </c>
      <c r="M10" s="156" t="s">
        <v>1047</v>
      </c>
      <c r="N10" s="141" t="s">
        <v>632</v>
      </c>
    </row>
    <row r="11" spans="1:14" ht="86.25" customHeight="1" thickBot="1" x14ac:dyDescent="0.3">
      <c r="A11" s="372"/>
      <c r="B11" s="461"/>
      <c r="C11" s="436"/>
      <c r="D11" s="387"/>
      <c r="E11" s="387"/>
      <c r="F11" s="107" t="s">
        <v>288</v>
      </c>
      <c r="G11" s="80" t="s">
        <v>852</v>
      </c>
      <c r="H11" s="144" t="s">
        <v>435</v>
      </c>
      <c r="I11" s="156" t="s">
        <v>1234</v>
      </c>
      <c r="J11" s="141" t="s">
        <v>632</v>
      </c>
      <c r="K11" s="147" t="s">
        <v>852</v>
      </c>
      <c r="L11" s="144" t="s">
        <v>435</v>
      </c>
      <c r="M11" s="156" t="s">
        <v>1234</v>
      </c>
      <c r="N11" s="141" t="s">
        <v>632</v>
      </c>
    </row>
    <row r="12" spans="1:14" ht="76.900000000000006" customHeight="1" thickBot="1" x14ac:dyDescent="0.3">
      <c r="A12" s="372"/>
      <c r="B12" s="461"/>
      <c r="C12" s="84" t="s">
        <v>289</v>
      </c>
      <c r="D12" s="387" t="s">
        <v>290</v>
      </c>
      <c r="E12" s="387"/>
      <c r="F12" s="107" t="s">
        <v>291</v>
      </c>
      <c r="G12" s="80" t="s">
        <v>856</v>
      </c>
      <c r="H12" s="144" t="s">
        <v>435</v>
      </c>
      <c r="I12" s="156" t="s">
        <v>1235</v>
      </c>
      <c r="J12" s="141" t="s">
        <v>632</v>
      </c>
      <c r="K12" s="147" t="s">
        <v>856</v>
      </c>
      <c r="L12" s="144" t="s">
        <v>435</v>
      </c>
      <c r="M12" s="156" t="s">
        <v>1235</v>
      </c>
      <c r="N12" s="141" t="s">
        <v>632</v>
      </c>
    </row>
    <row r="13" spans="1:14" ht="59.25" customHeight="1" thickBot="1" x14ac:dyDescent="0.3">
      <c r="A13" s="372"/>
      <c r="B13" s="461"/>
      <c r="C13" s="84" t="s">
        <v>292</v>
      </c>
      <c r="D13" s="387" t="s">
        <v>293</v>
      </c>
      <c r="E13" s="387"/>
      <c r="F13" s="107" t="s">
        <v>294</v>
      </c>
      <c r="G13" s="80" t="s">
        <v>857</v>
      </c>
      <c r="H13" s="144" t="s">
        <v>435</v>
      </c>
      <c r="I13" s="156" t="s">
        <v>1236</v>
      </c>
      <c r="J13" s="141" t="s">
        <v>632</v>
      </c>
      <c r="K13" s="147" t="s">
        <v>857</v>
      </c>
      <c r="L13" s="144" t="s">
        <v>435</v>
      </c>
      <c r="M13" s="156" t="s">
        <v>1236</v>
      </c>
      <c r="N13" s="141" t="s">
        <v>632</v>
      </c>
    </row>
    <row r="14" spans="1:14" ht="65.25" customHeight="1" thickBot="1" x14ac:dyDescent="0.3">
      <c r="A14" s="38" t="s">
        <v>572</v>
      </c>
      <c r="B14" s="123"/>
      <c r="C14" s="84" t="s">
        <v>295</v>
      </c>
      <c r="D14" s="387" t="s">
        <v>296</v>
      </c>
      <c r="E14" s="387"/>
      <c r="F14" s="107" t="s">
        <v>297</v>
      </c>
      <c r="G14" s="80" t="s">
        <v>858</v>
      </c>
      <c r="H14" s="144" t="s">
        <v>435</v>
      </c>
      <c r="I14" s="156" t="s">
        <v>1237</v>
      </c>
      <c r="J14" s="141" t="s">
        <v>632</v>
      </c>
      <c r="K14" s="147" t="s">
        <v>858</v>
      </c>
      <c r="L14" s="144" t="s">
        <v>435</v>
      </c>
      <c r="M14" s="156" t="s">
        <v>1237</v>
      </c>
      <c r="N14" s="141" t="s">
        <v>632</v>
      </c>
    </row>
  </sheetData>
  <mergeCells count="23">
    <mergeCell ref="K1:L1"/>
    <mergeCell ref="K6:K8"/>
    <mergeCell ref="L6:L8"/>
    <mergeCell ref="G1:H1"/>
    <mergeCell ref="D14:E14"/>
    <mergeCell ref="D12:E12"/>
    <mergeCell ref="D13:E13"/>
    <mergeCell ref="I3:I5"/>
    <mergeCell ref="D6:E9"/>
    <mergeCell ref="D10:E11"/>
    <mergeCell ref="D2:E2"/>
    <mergeCell ref="D3:E5"/>
    <mergeCell ref="F3:F5"/>
    <mergeCell ref="M3:M5"/>
    <mergeCell ref="N3:N5"/>
    <mergeCell ref="A3:A13"/>
    <mergeCell ref="C6:C9"/>
    <mergeCell ref="C10:C11"/>
    <mergeCell ref="G6:G8"/>
    <mergeCell ref="B3:B13"/>
    <mergeCell ref="H6:H8"/>
    <mergeCell ref="J3:J5"/>
    <mergeCell ref="C3:C5"/>
  </mergeCell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L2:L6 L9:L14 H2:H6 H9:H14</xm:sqref>
        </x14:dataValidation>
        <x14:dataValidation type="list" allowBlank="1" showInputMessage="1" showErrorMessage="1">
          <x14:formula1>
            <xm:f>Kriteria!$A$8:$A$10</xm:f>
          </x14:formula1>
          <xm:sqref>N2:N3 N6:N14 J2:J3 J6:J14</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
  <sheetViews>
    <sheetView topLeftCell="J1" zoomScale="69" zoomScaleNormal="69" workbookViewId="0">
      <selection activeCell="K14" sqref="K14"/>
    </sheetView>
  </sheetViews>
  <sheetFormatPr defaultRowHeight="15" x14ac:dyDescent="0.25"/>
  <cols>
    <col min="1" max="1" width="22.28515625" style="37" hidden="1" customWidth="1"/>
    <col min="2" max="2" width="41.42578125" hidden="1" customWidth="1"/>
    <col min="3" max="3" width="13.140625" customWidth="1"/>
    <col min="4" max="4" width="21.5703125" customWidth="1"/>
    <col min="5" max="5" width="12.140625" customWidth="1"/>
    <col min="6" max="6" width="35.5703125" style="64" customWidth="1"/>
    <col min="7" max="7" width="29.28515625" customWidth="1"/>
    <col min="8" max="8" width="18.140625" style="132" customWidth="1"/>
    <col min="9" max="9" width="29.85546875" customWidth="1"/>
    <col min="10" max="10" width="17" customWidth="1"/>
    <col min="11" max="11" width="29.7109375" customWidth="1"/>
    <col min="12" max="12" width="17.28515625" customWidth="1"/>
    <col min="13" max="13" width="32.28515625" customWidth="1"/>
    <col min="14" max="14" width="19.42578125" customWidth="1"/>
  </cols>
  <sheetData>
    <row r="1" spans="1:14" ht="95.45" customHeight="1" thickBot="1" x14ac:dyDescent="0.3">
      <c r="A1" s="33" t="s">
        <v>483</v>
      </c>
      <c r="B1" s="33" t="s">
        <v>467</v>
      </c>
      <c r="C1" s="25" t="s">
        <v>0</v>
      </c>
      <c r="D1" s="28" t="s">
        <v>1</v>
      </c>
      <c r="E1" s="29" t="s">
        <v>2</v>
      </c>
      <c r="F1" s="73" t="s">
        <v>3</v>
      </c>
      <c r="G1" s="449" t="s">
        <v>1056</v>
      </c>
      <c r="H1" s="449"/>
      <c r="I1" s="205" t="s">
        <v>1057</v>
      </c>
      <c r="J1" s="205" t="s">
        <v>1058</v>
      </c>
      <c r="K1" s="450" t="s">
        <v>1059</v>
      </c>
      <c r="L1" s="450"/>
      <c r="M1" s="206" t="s">
        <v>1057</v>
      </c>
      <c r="N1" s="206" t="s">
        <v>1058</v>
      </c>
    </row>
    <row r="2" spans="1:14" ht="52.5" customHeight="1" thickBot="1" x14ac:dyDescent="0.3">
      <c r="A2" s="373" t="s">
        <v>573</v>
      </c>
      <c r="B2" s="459"/>
      <c r="C2" s="436" t="s">
        <v>298</v>
      </c>
      <c r="D2" s="340" t="s">
        <v>299</v>
      </c>
      <c r="E2" s="340"/>
      <c r="F2" s="431" t="s">
        <v>300</v>
      </c>
      <c r="G2" s="90" t="s">
        <v>859</v>
      </c>
      <c r="H2" s="129" t="s">
        <v>463</v>
      </c>
      <c r="I2" s="440" t="s">
        <v>1048</v>
      </c>
      <c r="J2" s="380" t="s">
        <v>631</v>
      </c>
      <c r="K2" s="156" t="s">
        <v>859</v>
      </c>
      <c r="L2" s="144" t="s">
        <v>463</v>
      </c>
      <c r="M2" s="440" t="s">
        <v>1048</v>
      </c>
      <c r="N2" s="380" t="s">
        <v>631</v>
      </c>
    </row>
    <row r="3" spans="1:14" ht="56.25" customHeight="1" thickBot="1" x14ac:dyDescent="0.3">
      <c r="A3" s="373"/>
      <c r="B3" s="459"/>
      <c r="C3" s="436"/>
      <c r="D3" s="340"/>
      <c r="E3" s="340"/>
      <c r="F3" s="431"/>
      <c r="G3" s="69" t="s">
        <v>860</v>
      </c>
      <c r="H3" s="129" t="s">
        <v>463</v>
      </c>
      <c r="I3" s="441"/>
      <c r="J3" s="381"/>
      <c r="K3" s="147" t="s">
        <v>860</v>
      </c>
      <c r="L3" s="144" t="s">
        <v>463</v>
      </c>
      <c r="M3" s="441"/>
      <c r="N3" s="381"/>
    </row>
    <row r="4" spans="1:14" ht="77.25" customHeight="1" thickBot="1" x14ac:dyDescent="0.3">
      <c r="A4" s="373" t="s">
        <v>574</v>
      </c>
      <c r="B4" s="459"/>
      <c r="C4" s="436" t="s">
        <v>301</v>
      </c>
      <c r="D4" s="340" t="s">
        <v>302</v>
      </c>
      <c r="E4" s="340"/>
      <c r="F4" s="90" t="s">
        <v>639</v>
      </c>
      <c r="G4" s="90" t="s">
        <v>640</v>
      </c>
      <c r="H4" s="129" t="s">
        <v>463</v>
      </c>
      <c r="I4" s="90" t="s">
        <v>639</v>
      </c>
      <c r="J4" s="77" t="s">
        <v>631</v>
      </c>
      <c r="K4" s="156" t="s">
        <v>640</v>
      </c>
      <c r="L4" s="144" t="s">
        <v>463</v>
      </c>
      <c r="M4" s="156" t="s">
        <v>639</v>
      </c>
      <c r="N4" s="141" t="s">
        <v>631</v>
      </c>
    </row>
    <row r="5" spans="1:14" ht="46.5" customHeight="1" thickBot="1" x14ac:dyDescent="0.3">
      <c r="A5" s="373"/>
      <c r="B5" s="459"/>
      <c r="C5" s="436"/>
      <c r="D5" s="340"/>
      <c r="E5" s="340"/>
      <c r="F5" s="90" t="s">
        <v>303</v>
      </c>
      <c r="G5" s="69" t="s">
        <v>641</v>
      </c>
      <c r="H5" s="129" t="s">
        <v>463</v>
      </c>
      <c r="I5" s="90" t="s">
        <v>1239</v>
      </c>
      <c r="J5" s="77" t="s">
        <v>631</v>
      </c>
      <c r="K5" s="147" t="s">
        <v>641</v>
      </c>
      <c r="L5" s="144" t="s">
        <v>463</v>
      </c>
      <c r="M5" s="156" t="s">
        <v>1238</v>
      </c>
      <c r="N5" s="141" t="s">
        <v>631</v>
      </c>
    </row>
  </sheetData>
  <mergeCells count="15">
    <mergeCell ref="B4:B5"/>
    <mergeCell ref="A4:A5"/>
    <mergeCell ref="C4:C5"/>
    <mergeCell ref="I2:I3"/>
    <mergeCell ref="F2:F3"/>
    <mergeCell ref="D4:E5"/>
    <mergeCell ref="C2:C3"/>
    <mergeCell ref="D2:E3"/>
    <mergeCell ref="G1:H1"/>
    <mergeCell ref="K1:L1"/>
    <mergeCell ref="M2:M3"/>
    <mergeCell ref="N2:N3"/>
    <mergeCell ref="A2:A3"/>
    <mergeCell ref="B2:B3"/>
    <mergeCell ref="J2:J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H2:H5 L2:L5</xm:sqref>
        </x14:dataValidation>
        <x14:dataValidation type="list" allowBlank="1" showInputMessage="1" showErrorMessage="1">
          <x14:formula1>
            <xm:f>Kriteria!$A$8:$A$10</xm:f>
          </x14:formula1>
          <xm:sqref>J2 J4:J5 N2 N4:N5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J1" zoomScale="73" zoomScaleNormal="73" workbookViewId="0">
      <selection activeCell="L4" sqref="L4"/>
    </sheetView>
  </sheetViews>
  <sheetFormatPr defaultRowHeight="15" x14ac:dyDescent="0.25"/>
  <cols>
    <col min="1" max="1" width="22.28515625" style="37" hidden="1" customWidth="1"/>
    <col min="2" max="2" width="41.42578125" hidden="1" customWidth="1"/>
    <col min="3" max="3" width="12.5703125" customWidth="1"/>
    <col min="4" max="5" width="21.5703125" customWidth="1"/>
    <col min="6" max="6" width="33.28515625" style="64" customWidth="1"/>
    <col min="7" max="7" width="28.7109375" customWidth="1"/>
    <col min="8" max="8" width="16.7109375" style="79" customWidth="1"/>
    <col min="9" max="9" width="26" customWidth="1"/>
    <col min="10" max="10" width="17.28515625" customWidth="1"/>
    <col min="11" max="11" width="28.7109375" customWidth="1"/>
    <col min="12" max="12" width="20.140625" customWidth="1"/>
    <col min="13" max="13" width="27.28515625" customWidth="1"/>
    <col min="14" max="14" width="17.7109375" customWidth="1"/>
  </cols>
  <sheetData>
    <row r="1" spans="1:14" ht="63.75" customHeight="1" thickBot="1" x14ac:dyDescent="0.3">
      <c r="A1" s="33" t="s">
        <v>483</v>
      </c>
      <c r="B1" s="33" t="s">
        <v>467</v>
      </c>
      <c r="C1" s="6" t="s">
        <v>0</v>
      </c>
      <c r="D1" s="7" t="s">
        <v>1</v>
      </c>
      <c r="E1" s="8" t="s">
        <v>2</v>
      </c>
      <c r="F1" s="8" t="s">
        <v>3</v>
      </c>
      <c r="G1" s="449" t="s">
        <v>1056</v>
      </c>
      <c r="H1" s="449"/>
      <c r="I1" s="205" t="s">
        <v>1057</v>
      </c>
      <c r="J1" s="205" t="s">
        <v>1058</v>
      </c>
      <c r="K1" s="450" t="s">
        <v>1059</v>
      </c>
      <c r="L1" s="450"/>
      <c r="M1" s="206" t="s">
        <v>1060</v>
      </c>
      <c r="N1" s="206" t="s">
        <v>1168</v>
      </c>
    </row>
    <row r="2" spans="1:14" ht="106.5" customHeight="1" thickBot="1" x14ac:dyDescent="0.3">
      <c r="A2" s="42" t="s">
        <v>575</v>
      </c>
      <c r="B2" s="109"/>
      <c r="C2" s="110" t="s">
        <v>304</v>
      </c>
      <c r="D2" s="463" t="s">
        <v>305</v>
      </c>
      <c r="E2" s="463"/>
      <c r="F2" s="111" t="s">
        <v>306</v>
      </c>
      <c r="G2" s="69" t="s">
        <v>861</v>
      </c>
      <c r="H2" s="124" t="s">
        <v>463</v>
      </c>
      <c r="I2" s="90" t="s">
        <v>1244</v>
      </c>
      <c r="J2" s="77" t="s">
        <v>631</v>
      </c>
      <c r="K2" s="147" t="s">
        <v>861</v>
      </c>
      <c r="L2" s="124" t="s">
        <v>463</v>
      </c>
      <c r="M2" s="156" t="s">
        <v>1244</v>
      </c>
      <c r="N2" s="141" t="s">
        <v>631</v>
      </c>
    </row>
    <row r="3" spans="1:14" ht="92.25" customHeight="1" thickBot="1" x14ac:dyDescent="0.3">
      <c r="A3" s="42" t="s">
        <v>576</v>
      </c>
      <c r="B3" s="109"/>
      <c r="C3" s="110" t="s">
        <v>307</v>
      </c>
      <c r="D3" s="463" t="s">
        <v>308</v>
      </c>
      <c r="E3" s="463"/>
      <c r="F3" s="111" t="s">
        <v>309</v>
      </c>
      <c r="G3" s="90" t="s">
        <v>862</v>
      </c>
      <c r="H3" s="124" t="s">
        <v>463</v>
      </c>
      <c r="I3" s="90" t="s">
        <v>1245</v>
      </c>
      <c r="J3" s="77" t="s">
        <v>631</v>
      </c>
      <c r="K3" s="156" t="s">
        <v>862</v>
      </c>
      <c r="L3" s="124" t="s">
        <v>463</v>
      </c>
      <c r="M3" s="156" t="s">
        <v>1245</v>
      </c>
      <c r="N3" s="141" t="s">
        <v>631</v>
      </c>
    </row>
    <row r="4" spans="1:14" ht="62.25" customHeight="1" thickBot="1" x14ac:dyDescent="0.3">
      <c r="A4" s="42" t="s">
        <v>577</v>
      </c>
      <c r="B4" s="109"/>
      <c r="C4" s="110" t="s">
        <v>310</v>
      </c>
      <c r="D4" s="463" t="s">
        <v>311</v>
      </c>
      <c r="E4" s="463"/>
      <c r="F4" s="111" t="s">
        <v>312</v>
      </c>
      <c r="G4" s="69" t="s">
        <v>863</v>
      </c>
      <c r="H4" s="124" t="s">
        <v>463</v>
      </c>
      <c r="I4" s="90" t="s">
        <v>1246</v>
      </c>
      <c r="J4" s="77" t="s">
        <v>631</v>
      </c>
      <c r="K4" s="147" t="s">
        <v>863</v>
      </c>
      <c r="L4" s="124" t="s">
        <v>463</v>
      </c>
      <c r="M4" s="156" t="s">
        <v>1246</v>
      </c>
      <c r="N4" s="141" t="s">
        <v>631</v>
      </c>
    </row>
  </sheetData>
  <mergeCells count="5">
    <mergeCell ref="D4:E4"/>
    <mergeCell ref="D2:E2"/>
    <mergeCell ref="D3:E3"/>
    <mergeCell ref="G1:H1"/>
    <mergeCell ref="K1:L1"/>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H2:H4 L2:L4</xm:sqref>
        </x14:dataValidation>
        <x14:dataValidation type="list" allowBlank="1" showInputMessage="1" showErrorMessage="1">
          <x14:formula1>
            <xm:f>Kriteria!$A$8:$A$10</xm:f>
          </x14:formula1>
          <xm:sqref>J2:J4 N2:N4</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topLeftCell="J3" zoomScale="68" zoomScaleNormal="68" workbookViewId="0">
      <selection activeCell="G1" sqref="G1:J1"/>
    </sheetView>
  </sheetViews>
  <sheetFormatPr defaultRowHeight="15" x14ac:dyDescent="0.25"/>
  <cols>
    <col min="1" max="1" width="22.28515625" style="37" hidden="1" customWidth="1"/>
    <col min="2" max="2" width="41.42578125" hidden="1" customWidth="1"/>
    <col min="3" max="3" width="15.140625" customWidth="1"/>
    <col min="4" max="4" width="24.85546875" customWidth="1"/>
    <col min="5" max="5" width="27.7109375" customWidth="1"/>
    <col min="6" max="6" width="34.28515625" style="64" customWidth="1"/>
    <col min="7" max="7" width="34.7109375" customWidth="1"/>
    <col min="8" max="8" width="18.5703125" style="79" customWidth="1"/>
    <col min="9" max="9" width="26.85546875" style="15" customWidth="1"/>
    <col min="10" max="10" width="16.140625" customWidth="1"/>
    <col min="11" max="11" width="33.7109375" customWidth="1"/>
    <col min="12" max="12" width="19.85546875" customWidth="1"/>
    <col min="13" max="13" width="26.5703125" customWidth="1"/>
    <col min="14" max="14" width="19.85546875" customWidth="1"/>
  </cols>
  <sheetData>
    <row r="1" spans="1:14" ht="60.75" thickBot="1" x14ac:dyDescent="0.3">
      <c r="A1" s="33" t="s">
        <v>483</v>
      </c>
      <c r="B1" s="33" t="s">
        <v>467</v>
      </c>
      <c r="C1" s="1" t="s">
        <v>0</v>
      </c>
      <c r="D1" s="5" t="s">
        <v>1</v>
      </c>
      <c r="E1" s="3" t="s">
        <v>2</v>
      </c>
      <c r="F1" s="3" t="s">
        <v>3</v>
      </c>
      <c r="G1" s="449" t="s">
        <v>1056</v>
      </c>
      <c r="H1" s="449"/>
      <c r="I1" s="205" t="s">
        <v>1057</v>
      </c>
      <c r="J1" s="205" t="s">
        <v>1058</v>
      </c>
      <c r="K1" s="450" t="s">
        <v>1059</v>
      </c>
      <c r="L1" s="450"/>
      <c r="M1" s="206" t="s">
        <v>1060</v>
      </c>
      <c r="N1" s="206" t="s">
        <v>1058</v>
      </c>
    </row>
    <row r="2" spans="1:14" ht="58.5" customHeight="1" thickBot="1" x14ac:dyDescent="0.3">
      <c r="A2" s="42" t="s">
        <v>585</v>
      </c>
      <c r="B2" s="109"/>
      <c r="C2" s="74" t="s">
        <v>578</v>
      </c>
      <c r="D2" s="443" t="s">
        <v>313</v>
      </c>
      <c r="E2" s="443"/>
      <c r="F2" s="90" t="s">
        <v>314</v>
      </c>
      <c r="G2" s="69" t="s">
        <v>961</v>
      </c>
      <c r="H2" s="99" t="s">
        <v>463</v>
      </c>
      <c r="I2" s="90" t="s">
        <v>314</v>
      </c>
      <c r="J2" s="77" t="s">
        <v>631</v>
      </c>
      <c r="K2" s="147" t="s">
        <v>961</v>
      </c>
      <c r="L2" s="144" t="s">
        <v>463</v>
      </c>
      <c r="M2" s="156" t="s">
        <v>314</v>
      </c>
      <c r="N2" s="141" t="s">
        <v>631</v>
      </c>
    </row>
    <row r="3" spans="1:14" ht="40.15" customHeight="1" thickBot="1" x14ac:dyDescent="0.3">
      <c r="A3" s="373" t="s">
        <v>586</v>
      </c>
      <c r="B3" s="459"/>
      <c r="C3" s="436" t="s">
        <v>579</v>
      </c>
      <c r="D3" s="443" t="s">
        <v>315</v>
      </c>
      <c r="E3" s="443"/>
      <c r="F3" s="431" t="s">
        <v>316</v>
      </c>
      <c r="G3" s="69" t="s">
        <v>864</v>
      </c>
      <c r="H3" s="99" t="s">
        <v>463</v>
      </c>
      <c r="I3" s="431" t="s">
        <v>1247</v>
      </c>
      <c r="J3" s="380" t="s">
        <v>631</v>
      </c>
      <c r="K3" s="147" t="s">
        <v>864</v>
      </c>
      <c r="L3" s="144" t="s">
        <v>463</v>
      </c>
      <c r="M3" s="431" t="s">
        <v>1247</v>
      </c>
      <c r="N3" s="380" t="s">
        <v>631</v>
      </c>
    </row>
    <row r="4" spans="1:14" ht="29.25" customHeight="1" thickBot="1" x14ac:dyDescent="0.3">
      <c r="A4" s="373"/>
      <c r="B4" s="459"/>
      <c r="C4" s="436"/>
      <c r="D4" s="443"/>
      <c r="E4" s="443"/>
      <c r="F4" s="431"/>
      <c r="G4" s="69" t="s">
        <v>865</v>
      </c>
      <c r="H4" s="99" t="s">
        <v>463</v>
      </c>
      <c r="I4" s="431"/>
      <c r="J4" s="381"/>
      <c r="K4" s="147" t="s">
        <v>865</v>
      </c>
      <c r="L4" s="144" t="s">
        <v>463</v>
      </c>
      <c r="M4" s="431"/>
      <c r="N4" s="381"/>
    </row>
    <row r="5" spans="1:14" ht="19.149999999999999" customHeight="1" thickBot="1" x14ac:dyDescent="0.3">
      <c r="A5" s="373" t="s">
        <v>587</v>
      </c>
      <c r="B5" s="459"/>
      <c r="C5" s="436" t="s">
        <v>580</v>
      </c>
      <c r="D5" s="443" t="s">
        <v>317</v>
      </c>
      <c r="E5" s="443"/>
      <c r="F5" s="431" t="s">
        <v>318</v>
      </c>
      <c r="G5" s="460" t="s">
        <v>866</v>
      </c>
      <c r="H5" s="337" t="s">
        <v>463</v>
      </c>
      <c r="I5" s="431" t="s">
        <v>1248</v>
      </c>
      <c r="J5" s="380" t="s">
        <v>631</v>
      </c>
      <c r="K5" s="460" t="s">
        <v>866</v>
      </c>
      <c r="L5" s="337" t="s">
        <v>463</v>
      </c>
      <c r="M5" s="431" t="s">
        <v>1248</v>
      </c>
      <c r="N5" s="380" t="s">
        <v>631</v>
      </c>
    </row>
    <row r="6" spans="1:14" ht="27.6" customHeight="1" thickBot="1" x14ac:dyDescent="0.3">
      <c r="A6" s="373"/>
      <c r="B6" s="459"/>
      <c r="C6" s="436"/>
      <c r="D6" s="443"/>
      <c r="E6" s="443"/>
      <c r="F6" s="431"/>
      <c r="G6" s="431"/>
      <c r="H6" s="338"/>
      <c r="I6" s="431"/>
      <c r="J6" s="381"/>
      <c r="K6" s="431"/>
      <c r="L6" s="338"/>
      <c r="M6" s="431"/>
      <c r="N6" s="381"/>
    </row>
    <row r="7" spans="1:14" ht="52.5" customHeight="1" thickBot="1" x14ac:dyDescent="0.3">
      <c r="A7" s="373"/>
      <c r="B7" s="459"/>
      <c r="C7" s="436"/>
      <c r="D7" s="443" t="s">
        <v>319</v>
      </c>
      <c r="E7" s="443"/>
      <c r="F7" s="90" t="s">
        <v>320</v>
      </c>
      <c r="G7" s="69" t="s">
        <v>867</v>
      </c>
      <c r="H7" s="99" t="s">
        <v>463</v>
      </c>
      <c r="I7" s="90" t="s">
        <v>1249</v>
      </c>
      <c r="J7" s="77" t="s">
        <v>631</v>
      </c>
      <c r="K7" s="147" t="s">
        <v>867</v>
      </c>
      <c r="L7" s="144" t="s">
        <v>463</v>
      </c>
      <c r="M7" s="156" t="s">
        <v>1249</v>
      </c>
      <c r="N7" s="141" t="s">
        <v>631</v>
      </c>
    </row>
    <row r="8" spans="1:14" ht="57" customHeight="1" thickBot="1" x14ac:dyDescent="0.3">
      <c r="A8" s="373"/>
      <c r="B8" s="459"/>
      <c r="C8" s="436"/>
      <c r="D8" s="443" t="s">
        <v>321</v>
      </c>
      <c r="E8" s="443"/>
      <c r="F8" s="90" t="s">
        <v>322</v>
      </c>
      <c r="G8" s="69" t="s">
        <v>868</v>
      </c>
      <c r="H8" s="99" t="s">
        <v>463</v>
      </c>
      <c r="I8" s="90" t="s">
        <v>1250</v>
      </c>
      <c r="J8" s="77" t="s">
        <v>631</v>
      </c>
      <c r="K8" s="147" t="s">
        <v>868</v>
      </c>
      <c r="L8" s="144" t="s">
        <v>463</v>
      </c>
      <c r="M8" s="156" t="s">
        <v>1250</v>
      </c>
      <c r="N8" s="141" t="s">
        <v>631</v>
      </c>
    </row>
    <row r="9" spans="1:14" ht="50.25" customHeight="1" thickBot="1" x14ac:dyDescent="0.3">
      <c r="A9" s="42" t="s">
        <v>588</v>
      </c>
      <c r="B9" s="109"/>
      <c r="C9" s="74" t="s">
        <v>581</v>
      </c>
      <c r="D9" s="443" t="s">
        <v>323</v>
      </c>
      <c r="E9" s="443"/>
      <c r="F9" s="90" t="s">
        <v>324</v>
      </c>
      <c r="G9" s="69" t="s">
        <v>962</v>
      </c>
      <c r="H9" s="99" t="s">
        <v>463</v>
      </c>
      <c r="I9" s="90" t="s">
        <v>1251</v>
      </c>
      <c r="J9" s="77" t="s">
        <v>631</v>
      </c>
      <c r="K9" s="147" t="s">
        <v>962</v>
      </c>
      <c r="L9" s="144" t="s">
        <v>463</v>
      </c>
      <c r="M9" s="156" t="s">
        <v>1251</v>
      </c>
      <c r="N9" s="141" t="s">
        <v>631</v>
      </c>
    </row>
    <row r="10" spans="1:14" ht="27" customHeight="1" thickBot="1" x14ac:dyDescent="0.3">
      <c r="A10" s="373" t="s">
        <v>589</v>
      </c>
      <c r="B10" s="459"/>
      <c r="C10" s="436" t="s">
        <v>582</v>
      </c>
      <c r="D10" s="443" t="s">
        <v>325</v>
      </c>
      <c r="E10" s="443"/>
      <c r="F10" s="440" t="s">
        <v>325</v>
      </c>
      <c r="G10" s="69" t="s">
        <v>869</v>
      </c>
      <c r="H10" s="99" t="s">
        <v>435</v>
      </c>
      <c r="I10" s="440" t="s">
        <v>1252</v>
      </c>
      <c r="J10" s="380" t="s">
        <v>632</v>
      </c>
      <c r="K10" s="147" t="s">
        <v>869</v>
      </c>
      <c r="L10" s="144" t="s">
        <v>435</v>
      </c>
      <c r="M10" s="440" t="s">
        <v>1252</v>
      </c>
      <c r="N10" s="380" t="s">
        <v>632</v>
      </c>
    </row>
    <row r="11" spans="1:14" ht="42.75" customHeight="1" thickBot="1" x14ac:dyDescent="0.3">
      <c r="A11" s="373"/>
      <c r="B11" s="459"/>
      <c r="C11" s="436"/>
      <c r="D11" s="443"/>
      <c r="E11" s="443"/>
      <c r="F11" s="442"/>
      <c r="G11" s="69" t="s">
        <v>326</v>
      </c>
      <c r="H11" s="99" t="s">
        <v>435</v>
      </c>
      <c r="I11" s="442"/>
      <c r="J11" s="382"/>
      <c r="K11" s="147" t="s">
        <v>326</v>
      </c>
      <c r="L11" s="144" t="s">
        <v>435</v>
      </c>
      <c r="M11" s="442"/>
      <c r="N11" s="382"/>
    </row>
    <row r="12" spans="1:14" ht="48" customHeight="1" thickBot="1" x14ac:dyDescent="0.3">
      <c r="A12" s="373"/>
      <c r="B12" s="459"/>
      <c r="C12" s="436"/>
      <c r="D12" s="443"/>
      <c r="E12" s="443"/>
      <c r="F12" s="442"/>
      <c r="G12" s="69" t="s">
        <v>870</v>
      </c>
      <c r="H12" s="99" t="s">
        <v>435</v>
      </c>
      <c r="I12" s="442"/>
      <c r="J12" s="382"/>
      <c r="K12" s="147" t="s">
        <v>870</v>
      </c>
      <c r="L12" s="144" t="s">
        <v>435</v>
      </c>
      <c r="M12" s="442"/>
      <c r="N12" s="382"/>
    </row>
    <row r="13" spans="1:14" ht="48.75" customHeight="1" thickBot="1" x14ac:dyDescent="0.3">
      <c r="A13" s="373"/>
      <c r="B13" s="459"/>
      <c r="C13" s="436"/>
      <c r="D13" s="443"/>
      <c r="E13" s="443"/>
      <c r="F13" s="441"/>
      <c r="G13" s="69" t="s">
        <v>327</v>
      </c>
      <c r="H13" s="99" t="s">
        <v>435</v>
      </c>
      <c r="I13" s="441"/>
      <c r="J13" s="381"/>
      <c r="K13" s="147" t="s">
        <v>327</v>
      </c>
      <c r="L13" s="144" t="s">
        <v>435</v>
      </c>
      <c r="M13" s="441"/>
      <c r="N13" s="381"/>
    </row>
    <row r="14" spans="1:14" ht="48" customHeight="1" thickBot="1" x14ac:dyDescent="0.3">
      <c r="A14" s="42" t="s">
        <v>590</v>
      </c>
      <c r="B14" s="109"/>
      <c r="C14" s="74" t="s">
        <v>583</v>
      </c>
      <c r="D14" s="443" t="s">
        <v>328</v>
      </c>
      <c r="E14" s="443"/>
      <c r="F14" s="90" t="s">
        <v>329</v>
      </c>
      <c r="G14" s="69" t="s">
        <v>871</v>
      </c>
      <c r="H14" s="99" t="s">
        <v>435</v>
      </c>
      <c r="I14" s="90" t="s">
        <v>1254</v>
      </c>
      <c r="J14" s="77" t="s">
        <v>632</v>
      </c>
      <c r="K14" s="147" t="s">
        <v>871</v>
      </c>
      <c r="L14" s="144" t="s">
        <v>435</v>
      </c>
      <c r="M14" s="156" t="s">
        <v>1254</v>
      </c>
      <c r="N14" s="141" t="s">
        <v>632</v>
      </c>
    </row>
    <row r="15" spans="1:14" ht="75.75" customHeight="1" thickBot="1" x14ac:dyDescent="0.3">
      <c r="A15" s="42" t="s">
        <v>591</v>
      </c>
      <c r="B15" s="109"/>
      <c r="C15" s="74" t="s">
        <v>584</v>
      </c>
      <c r="D15" s="443" t="s">
        <v>330</v>
      </c>
      <c r="E15" s="443"/>
      <c r="F15" s="90" t="s">
        <v>331</v>
      </c>
      <c r="G15" s="69" t="s">
        <v>872</v>
      </c>
      <c r="H15" s="99" t="s">
        <v>463</v>
      </c>
      <c r="I15" s="90" t="s">
        <v>1253</v>
      </c>
      <c r="J15" s="77" t="s">
        <v>631</v>
      </c>
      <c r="K15" s="147" t="s">
        <v>872</v>
      </c>
      <c r="L15" s="144" t="s">
        <v>463</v>
      </c>
      <c r="M15" s="156" t="s">
        <v>1253</v>
      </c>
      <c r="N15" s="141" t="s">
        <v>631</v>
      </c>
    </row>
  </sheetData>
  <mergeCells count="39">
    <mergeCell ref="F3:F4"/>
    <mergeCell ref="D9:E9"/>
    <mergeCell ref="D5:E6"/>
    <mergeCell ref="D7:E7"/>
    <mergeCell ref="D8:E8"/>
    <mergeCell ref="A3:A4"/>
    <mergeCell ref="B3:B4"/>
    <mergeCell ref="B5:B8"/>
    <mergeCell ref="A5:A8"/>
    <mergeCell ref="D2:E2"/>
    <mergeCell ref="C3:C4"/>
    <mergeCell ref="D3:E4"/>
    <mergeCell ref="C5:C8"/>
    <mergeCell ref="F5:F6"/>
    <mergeCell ref="I5:I6"/>
    <mergeCell ref="H5:H6"/>
    <mergeCell ref="D15:E15"/>
    <mergeCell ref="I10:I13"/>
    <mergeCell ref="F10:F13"/>
    <mergeCell ref="A10:A13"/>
    <mergeCell ref="B10:B13"/>
    <mergeCell ref="C10:C13"/>
    <mergeCell ref="D10:E13"/>
    <mergeCell ref="D14:E14"/>
    <mergeCell ref="G1:H1"/>
    <mergeCell ref="K1:L1"/>
    <mergeCell ref="M10:M13"/>
    <mergeCell ref="N10:N13"/>
    <mergeCell ref="K5:K6"/>
    <mergeCell ref="M3:M4"/>
    <mergeCell ref="N3:N4"/>
    <mergeCell ref="L5:L6"/>
    <mergeCell ref="M5:M6"/>
    <mergeCell ref="N5:N6"/>
    <mergeCell ref="J10:J13"/>
    <mergeCell ref="J5:J6"/>
    <mergeCell ref="J3:J4"/>
    <mergeCell ref="I3:I4"/>
    <mergeCell ref="G5:G6"/>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H7:H15 H2:H5 L7:L15 L2:L5</xm:sqref>
        </x14:dataValidation>
        <x14:dataValidation type="list" allowBlank="1" showInputMessage="1" showErrorMessage="1">
          <x14:formula1>
            <xm:f>Kriteria!$A$8:$A$10</xm:f>
          </x14:formula1>
          <xm:sqref>J2:J3 J14:J15 J7:J10 J5 N2:N3 N14:N15 N7:N10 N5</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
  <sheetViews>
    <sheetView topLeftCell="C1" zoomScale="66" zoomScaleNormal="66" workbookViewId="0">
      <selection activeCell="M2" sqref="M2"/>
    </sheetView>
  </sheetViews>
  <sheetFormatPr defaultRowHeight="15" x14ac:dyDescent="0.25"/>
  <cols>
    <col min="1" max="1" width="22.28515625" style="37" hidden="1" customWidth="1"/>
    <col min="2" max="2" width="41.42578125" hidden="1" customWidth="1"/>
    <col min="3" max="3" width="13.7109375" customWidth="1"/>
    <col min="4" max="5" width="24.28515625" customWidth="1"/>
    <col min="6" max="6" width="34.7109375" style="64" customWidth="1"/>
    <col min="7" max="7" width="28.5703125" customWidth="1"/>
    <col min="8" max="8" width="16.7109375" style="79" customWidth="1"/>
    <col min="9" max="9" width="32.28515625" customWidth="1"/>
    <col min="10" max="10" width="17.85546875" customWidth="1"/>
    <col min="11" max="11" width="28.42578125" customWidth="1"/>
    <col min="12" max="12" width="19.5703125" customWidth="1"/>
    <col min="13" max="13" width="29.85546875" customWidth="1"/>
    <col min="14" max="14" width="19.140625" customWidth="1"/>
  </cols>
  <sheetData>
    <row r="1" spans="1:14" ht="60.75" thickBot="1" x14ac:dyDescent="0.3">
      <c r="A1" s="33" t="s">
        <v>483</v>
      </c>
      <c r="B1" s="33" t="s">
        <v>467</v>
      </c>
      <c r="C1" s="1" t="s">
        <v>0</v>
      </c>
      <c r="D1" s="5" t="s">
        <v>1</v>
      </c>
      <c r="E1" s="3" t="s">
        <v>2</v>
      </c>
      <c r="F1" s="3" t="s">
        <v>3</v>
      </c>
      <c r="G1" s="449" t="s">
        <v>1056</v>
      </c>
      <c r="H1" s="449"/>
      <c r="I1" s="205" t="s">
        <v>1057</v>
      </c>
      <c r="J1" s="205" t="s">
        <v>1058</v>
      </c>
      <c r="K1" s="450" t="s">
        <v>1059</v>
      </c>
      <c r="L1" s="450"/>
      <c r="M1" s="206" t="s">
        <v>1060</v>
      </c>
      <c r="N1" s="206" t="s">
        <v>1168</v>
      </c>
    </row>
    <row r="2" spans="1:14" ht="67.5" customHeight="1" thickBot="1" x14ac:dyDescent="0.3">
      <c r="A2" s="42" t="s">
        <v>592</v>
      </c>
      <c r="B2" s="109"/>
      <c r="C2" s="84" t="s">
        <v>332</v>
      </c>
      <c r="D2" s="443" t="s">
        <v>333</v>
      </c>
      <c r="E2" s="443"/>
      <c r="F2" s="107" t="s">
        <v>964</v>
      </c>
      <c r="G2" s="125" t="s">
        <v>963</v>
      </c>
      <c r="H2" s="99" t="s">
        <v>463</v>
      </c>
      <c r="I2" s="137" t="s">
        <v>1256</v>
      </c>
      <c r="J2" s="77" t="s">
        <v>959</v>
      </c>
      <c r="K2" s="125" t="s">
        <v>963</v>
      </c>
      <c r="L2" s="144" t="s">
        <v>463</v>
      </c>
      <c r="M2" s="137" t="s">
        <v>1255</v>
      </c>
      <c r="N2" s="141" t="s">
        <v>959</v>
      </c>
    </row>
    <row r="3" spans="1:14" ht="113.25" customHeight="1" thickBot="1" x14ac:dyDescent="0.3">
      <c r="A3" s="42" t="s">
        <v>593</v>
      </c>
      <c r="B3" s="109"/>
      <c r="C3" s="84" t="s">
        <v>334</v>
      </c>
      <c r="D3" s="443" t="s">
        <v>335</v>
      </c>
      <c r="E3" s="443"/>
      <c r="F3" s="107" t="s">
        <v>245</v>
      </c>
      <c r="G3" s="125" t="s">
        <v>873</v>
      </c>
      <c r="H3" s="99" t="s">
        <v>463</v>
      </c>
      <c r="I3" s="90" t="s">
        <v>1049</v>
      </c>
      <c r="J3" s="77" t="s">
        <v>631</v>
      </c>
      <c r="K3" s="125" t="s">
        <v>873</v>
      </c>
      <c r="L3" s="144" t="s">
        <v>463</v>
      </c>
      <c r="M3" s="156" t="s">
        <v>1049</v>
      </c>
      <c r="N3" s="141" t="s">
        <v>631</v>
      </c>
    </row>
  </sheetData>
  <mergeCells count="4">
    <mergeCell ref="D2:E2"/>
    <mergeCell ref="D3:E3"/>
    <mergeCell ref="G1:H1"/>
    <mergeCell ref="K1:L1"/>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H2:H3 L2:L3</xm:sqref>
        </x14:dataValidation>
        <x14:dataValidation type="list" allowBlank="1" showInputMessage="1" showErrorMessage="1">
          <x14:formula1>
            <xm:f>Kriteria!$A$8:$A$10</xm:f>
          </x14:formula1>
          <xm:sqref>J2:J3 N2:N3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
  <sheetViews>
    <sheetView zoomScale="141" zoomScaleNormal="141" workbookViewId="0">
      <selection activeCell="C4" sqref="C4"/>
    </sheetView>
  </sheetViews>
  <sheetFormatPr defaultColWidth="8.85546875" defaultRowHeight="15" x14ac:dyDescent="0.25"/>
  <cols>
    <col min="1" max="1" width="25.28515625" style="61" customWidth="1"/>
    <col min="2" max="2" width="12.7109375" style="61" customWidth="1"/>
    <col min="3" max="3" width="23.85546875" style="53" customWidth="1"/>
    <col min="4" max="4" width="29.7109375" style="53" customWidth="1"/>
    <col min="5" max="5" width="15.7109375" style="61" customWidth="1"/>
    <col min="6" max="16384" width="8.85546875" style="61"/>
  </cols>
  <sheetData>
    <row r="3" spans="1:5" x14ac:dyDescent="0.25">
      <c r="A3" s="61" t="s">
        <v>696</v>
      </c>
      <c r="B3" s="61" t="s">
        <v>461</v>
      </c>
      <c r="C3" s="53" t="s">
        <v>699</v>
      </c>
      <c r="D3" s="53" t="s">
        <v>697</v>
      </c>
      <c r="E3" s="61" t="s">
        <v>698</v>
      </c>
    </row>
    <row r="4" spans="1:5" ht="100.9" customHeight="1" x14ac:dyDescent="0.25">
      <c r="A4" s="61" t="s">
        <v>664</v>
      </c>
      <c r="B4" s="62" t="e">
        <f>IF($A$4=#REF!,#REF!,IF($A$4=#REF!,#REF!,""))</f>
        <v>#REF!</v>
      </c>
      <c r="C4" s="53" t="str">
        <f>IFERROR(VLOOKUP(B4,#REF!,4,FALSE),"")</f>
        <v/>
      </c>
      <c r="D4" s="53" t="str">
        <f>IFERROR(VLOOKUP(B4,#REF!,2,FALSE),"")</f>
        <v/>
      </c>
      <c r="E4" s="61" t="str">
        <f>IFERROR(VLOOKUP(B4,#REF!,3,FALSE),"")</f>
        <v/>
      </c>
    </row>
  </sheetData>
  <dataValidations count="1">
    <dataValidation type="list" allowBlank="1" showInputMessage="1" showErrorMessage="1" sqref="A4">
      <formula1>#REF!</formula1>
    </dataValidation>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opLeftCell="C12" zoomScale="66" zoomScaleNormal="66" workbookViewId="0">
      <selection activeCell="D25" sqref="D25"/>
    </sheetView>
  </sheetViews>
  <sheetFormatPr defaultRowHeight="15" x14ac:dyDescent="0.25"/>
  <cols>
    <col min="1" max="1" width="17.7109375" style="14" hidden="1" customWidth="1"/>
    <col min="2" max="2" width="26" hidden="1" customWidth="1"/>
    <col min="3" max="3" width="15.42578125" customWidth="1"/>
    <col min="4" max="5" width="20.85546875" customWidth="1"/>
    <col min="6" max="6" width="33.28515625" customWidth="1"/>
    <col min="7" max="7" width="30.5703125" customWidth="1"/>
    <col min="8" max="8" width="19.28515625" style="128" customWidth="1"/>
    <col min="9" max="9" width="33.28515625" style="35" customWidth="1"/>
    <col min="10" max="10" width="21" customWidth="1"/>
    <col min="11" max="11" width="31.28515625" customWidth="1"/>
    <col min="12" max="12" width="20.5703125" customWidth="1"/>
    <col min="13" max="13" width="30.7109375" customWidth="1"/>
    <col min="14" max="14" width="20.85546875" customWidth="1"/>
  </cols>
  <sheetData>
    <row r="1" spans="1:14" ht="76.5" customHeight="1" thickBot="1" x14ac:dyDescent="0.3">
      <c r="A1" s="33" t="s">
        <v>483</v>
      </c>
      <c r="B1" s="33" t="s">
        <v>467</v>
      </c>
      <c r="C1" s="3" t="s">
        <v>0</v>
      </c>
      <c r="D1" s="5" t="s">
        <v>1</v>
      </c>
      <c r="E1" s="3" t="s">
        <v>2</v>
      </c>
      <c r="F1" s="3" t="s">
        <v>3</v>
      </c>
      <c r="G1" s="449" t="s">
        <v>1056</v>
      </c>
      <c r="H1" s="449"/>
      <c r="I1" s="205" t="s">
        <v>1057</v>
      </c>
      <c r="J1" s="205" t="s">
        <v>1058</v>
      </c>
      <c r="K1" s="450" t="s">
        <v>1059</v>
      </c>
      <c r="L1" s="450"/>
      <c r="M1" s="206" t="s">
        <v>1060</v>
      </c>
      <c r="N1" s="206" t="s">
        <v>1168</v>
      </c>
    </row>
    <row r="2" spans="1:14" ht="67.5" customHeight="1" thickBot="1" x14ac:dyDescent="0.3">
      <c r="A2" s="453" t="s">
        <v>594</v>
      </c>
      <c r="B2" s="465"/>
      <c r="C2" s="436" t="s">
        <v>345</v>
      </c>
      <c r="D2" s="466" t="s">
        <v>346</v>
      </c>
      <c r="E2" s="466"/>
      <c r="F2" s="460" t="s">
        <v>881</v>
      </c>
      <c r="G2" s="69" t="s">
        <v>874</v>
      </c>
      <c r="H2" s="129" t="s">
        <v>463</v>
      </c>
      <c r="I2" s="428" t="s">
        <v>892</v>
      </c>
      <c r="J2" s="380" t="s">
        <v>631</v>
      </c>
      <c r="K2" s="147" t="s">
        <v>874</v>
      </c>
      <c r="L2" s="144" t="s">
        <v>463</v>
      </c>
      <c r="M2" s="428" t="s">
        <v>892</v>
      </c>
      <c r="N2" s="380" t="s">
        <v>631</v>
      </c>
    </row>
    <row r="3" spans="1:14" ht="67.5" customHeight="1" thickBot="1" x14ac:dyDescent="0.3">
      <c r="A3" s="453"/>
      <c r="B3" s="465"/>
      <c r="C3" s="436"/>
      <c r="D3" s="466"/>
      <c r="E3" s="466"/>
      <c r="F3" s="460"/>
      <c r="G3" s="69" t="s">
        <v>875</v>
      </c>
      <c r="H3" s="129" t="s">
        <v>463</v>
      </c>
      <c r="I3" s="432"/>
      <c r="J3" s="382"/>
      <c r="K3" s="147" t="s">
        <v>875</v>
      </c>
      <c r="L3" s="144" t="s">
        <v>463</v>
      </c>
      <c r="M3" s="432"/>
      <c r="N3" s="382"/>
    </row>
    <row r="4" spans="1:14" ht="80.25" customHeight="1" thickBot="1" x14ac:dyDescent="0.3">
      <c r="A4" s="453"/>
      <c r="B4" s="465"/>
      <c r="C4" s="436"/>
      <c r="D4" s="466"/>
      <c r="E4" s="466"/>
      <c r="F4" s="460"/>
      <c r="G4" s="69" t="s">
        <v>876</v>
      </c>
      <c r="H4" s="129" t="s">
        <v>463</v>
      </c>
      <c r="I4" s="429"/>
      <c r="J4" s="381"/>
      <c r="K4" s="147" t="s">
        <v>876</v>
      </c>
      <c r="L4" s="144" t="s">
        <v>463</v>
      </c>
      <c r="M4" s="429"/>
      <c r="N4" s="381"/>
    </row>
    <row r="5" spans="1:14" ht="37.5" customHeight="1" thickBot="1" x14ac:dyDescent="0.3">
      <c r="A5" s="453"/>
      <c r="B5" s="465"/>
      <c r="C5" s="436"/>
      <c r="D5" s="466"/>
      <c r="E5" s="466"/>
      <c r="F5" s="460" t="s">
        <v>882</v>
      </c>
      <c r="G5" s="112" t="s">
        <v>877</v>
      </c>
      <c r="H5" s="129" t="s">
        <v>463</v>
      </c>
      <c r="I5" s="464" t="s">
        <v>893</v>
      </c>
      <c r="J5" s="380" t="s">
        <v>631</v>
      </c>
      <c r="K5" s="162" t="s">
        <v>877</v>
      </c>
      <c r="L5" s="144" t="s">
        <v>463</v>
      </c>
      <c r="M5" s="464" t="s">
        <v>893</v>
      </c>
      <c r="N5" s="380" t="s">
        <v>631</v>
      </c>
    </row>
    <row r="6" spans="1:14" ht="42" customHeight="1" thickBot="1" x14ac:dyDescent="0.3">
      <c r="A6" s="453"/>
      <c r="B6" s="465"/>
      <c r="C6" s="436"/>
      <c r="D6" s="466"/>
      <c r="E6" s="466"/>
      <c r="F6" s="460"/>
      <c r="G6" s="112" t="s">
        <v>878</v>
      </c>
      <c r="H6" s="129" t="s">
        <v>463</v>
      </c>
      <c r="I6" s="464"/>
      <c r="J6" s="382"/>
      <c r="K6" s="162" t="s">
        <v>878</v>
      </c>
      <c r="L6" s="144" t="s">
        <v>463</v>
      </c>
      <c r="M6" s="464"/>
      <c r="N6" s="382"/>
    </row>
    <row r="7" spans="1:14" ht="41.25" customHeight="1" thickBot="1" x14ac:dyDescent="0.3">
      <c r="A7" s="453"/>
      <c r="B7" s="465"/>
      <c r="C7" s="436"/>
      <c r="D7" s="466"/>
      <c r="E7" s="466"/>
      <c r="F7" s="460"/>
      <c r="G7" s="112" t="s">
        <v>879</v>
      </c>
      <c r="H7" s="129" t="s">
        <v>463</v>
      </c>
      <c r="I7" s="464"/>
      <c r="J7" s="382"/>
      <c r="K7" s="162" t="s">
        <v>879</v>
      </c>
      <c r="L7" s="144" t="s">
        <v>463</v>
      </c>
      <c r="M7" s="464"/>
      <c r="N7" s="382"/>
    </row>
    <row r="8" spans="1:14" ht="42.75" customHeight="1" thickBot="1" x14ac:dyDescent="0.3">
      <c r="A8" s="453"/>
      <c r="B8" s="465"/>
      <c r="C8" s="436"/>
      <c r="D8" s="466"/>
      <c r="E8" s="466"/>
      <c r="F8" s="460"/>
      <c r="G8" s="69" t="s">
        <v>880</v>
      </c>
      <c r="H8" s="129" t="s">
        <v>463</v>
      </c>
      <c r="I8" s="464"/>
      <c r="J8" s="381"/>
      <c r="K8" s="147" t="s">
        <v>880</v>
      </c>
      <c r="L8" s="144" t="s">
        <v>463</v>
      </c>
      <c r="M8" s="464"/>
      <c r="N8" s="381"/>
    </row>
    <row r="9" spans="1:14" ht="131.25" customHeight="1" thickBot="1" x14ac:dyDescent="0.3">
      <c r="A9" s="453" t="s">
        <v>595</v>
      </c>
      <c r="B9" s="465"/>
      <c r="C9" s="436" t="s">
        <v>347</v>
      </c>
      <c r="D9" s="430" t="s">
        <v>348</v>
      </c>
      <c r="E9" s="430"/>
      <c r="F9" s="431" t="s">
        <v>883</v>
      </c>
      <c r="G9" s="69" t="s">
        <v>885</v>
      </c>
      <c r="H9" s="129" t="s">
        <v>463</v>
      </c>
      <c r="I9" s="431" t="s">
        <v>883</v>
      </c>
      <c r="J9" s="380" t="s">
        <v>631</v>
      </c>
      <c r="K9" s="147" t="s">
        <v>885</v>
      </c>
      <c r="L9" s="144" t="s">
        <v>463</v>
      </c>
      <c r="M9" s="431" t="s">
        <v>883</v>
      </c>
      <c r="N9" s="380" t="s">
        <v>631</v>
      </c>
    </row>
    <row r="10" spans="1:14" ht="63.75" customHeight="1" thickBot="1" x14ac:dyDescent="0.3">
      <c r="A10" s="453"/>
      <c r="B10" s="465"/>
      <c r="C10" s="436"/>
      <c r="D10" s="430"/>
      <c r="E10" s="430"/>
      <c r="F10" s="431"/>
      <c r="G10" s="69" t="s">
        <v>886</v>
      </c>
      <c r="H10" s="129" t="s">
        <v>463</v>
      </c>
      <c r="I10" s="431"/>
      <c r="J10" s="381"/>
      <c r="K10" s="147" t="s">
        <v>886</v>
      </c>
      <c r="L10" s="144" t="s">
        <v>463</v>
      </c>
      <c r="M10" s="431"/>
      <c r="N10" s="381"/>
    </row>
    <row r="11" spans="1:14" ht="61.5" customHeight="1" thickBot="1" x14ac:dyDescent="0.3">
      <c r="A11" s="453" t="s">
        <v>596</v>
      </c>
      <c r="B11" s="465"/>
      <c r="C11" s="474" t="s">
        <v>349</v>
      </c>
      <c r="D11" s="468" t="s">
        <v>350</v>
      </c>
      <c r="E11" s="469"/>
      <c r="F11" s="440" t="s">
        <v>351</v>
      </c>
      <c r="G11" s="90" t="s">
        <v>887</v>
      </c>
      <c r="H11" s="129" t="s">
        <v>463</v>
      </c>
      <c r="I11" s="440" t="s">
        <v>351</v>
      </c>
      <c r="J11" s="380" t="s">
        <v>631</v>
      </c>
      <c r="K11" s="156" t="s">
        <v>887</v>
      </c>
      <c r="L11" s="144" t="s">
        <v>463</v>
      </c>
      <c r="M11" s="440" t="s">
        <v>351</v>
      </c>
      <c r="N11" s="380" t="s">
        <v>631</v>
      </c>
    </row>
    <row r="12" spans="1:14" ht="33" customHeight="1" thickBot="1" x14ac:dyDescent="0.3">
      <c r="A12" s="453"/>
      <c r="B12" s="465"/>
      <c r="C12" s="475"/>
      <c r="D12" s="470"/>
      <c r="E12" s="471"/>
      <c r="F12" s="442"/>
      <c r="G12" s="90" t="s">
        <v>888</v>
      </c>
      <c r="H12" s="129" t="s">
        <v>463</v>
      </c>
      <c r="I12" s="442"/>
      <c r="J12" s="382"/>
      <c r="K12" s="156" t="s">
        <v>888</v>
      </c>
      <c r="L12" s="144" t="s">
        <v>463</v>
      </c>
      <c r="M12" s="442"/>
      <c r="N12" s="382"/>
    </row>
    <row r="13" spans="1:14" ht="40.5" customHeight="1" thickBot="1" x14ac:dyDescent="0.3">
      <c r="A13" s="453"/>
      <c r="B13" s="465"/>
      <c r="C13" s="444"/>
      <c r="D13" s="472"/>
      <c r="E13" s="473"/>
      <c r="F13" s="441"/>
      <c r="G13" s="90" t="s">
        <v>889</v>
      </c>
      <c r="H13" s="129" t="s">
        <v>463</v>
      </c>
      <c r="I13" s="441"/>
      <c r="J13" s="381"/>
      <c r="K13" s="156" t="s">
        <v>889</v>
      </c>
      <c r="L13" s="144" t="s">
        <v>463</v>
      </c>
      <c r="M13" s="441"/>
      <c r="N13" s="381"/>
    </row>
    <row r="14" spans="1:14" ht="42" customHeight="1" thickBot="1" x14ac:dyDescent="0.3">
      <c r="A14" s="453"/>
      <c r="B14" s="465"/>
      <c r="C14" s="436" t="s">
        <v>352</v>
      </c>
      <c r="D14" s="467" t="s">
        <v>353</v>
      </c>
      <c r="E14" s="467"/>
      <c r="F14" s="440" t="s">
        <v>884</v>
      </c>
      <c r="G14" s="69" t="s">
        <v>890</v>
      </c>
      <c r="H14" s="129" t="s">
        <v>463</v>
      </c>
      <c r="I14" s="440" t="s">
        <v>884</v>
      </c>
      <c r="J14" s="380" t="s">
        <v>631</v>
      </c>
      <c r="K14" s="147" t="s">
        <v>890</v>
      </c>
      <c r="L14" s="144" t="s">
        <v>463</v>
      </c>
      <c r="M14" s="440" t="s">
        <v>884</v>
      </c>
      <c r="N14" s="380" t="s">
        <v>631</v>
      </c>
    </row>
    <row r="15" spans="1:14" ht="43.5" thickBot="1" x14ac:dyDescent="0.3">
      <c r="A15" s="453"/>
      <c r="B15" s="465"/>
      <c r="C15" s="436"/>
      <c r="D15" s="467"/>
      <c r="E15" s="467"/>
      <c r="F15" s="441"/>
      <c r="G15" s="69" t="s">
        <v>891</v>
      </c>
      <c r="H15" s="129" t="s">
        <v>463</v>
      </c>
      <c r="I15" s="441"/>
      <c r="J15" s="381"/>
      <c r="K15" s="147" t="s">
        <v>891</v>
      </c>
      <c r="L15" s="144" t="s">
        <v>463</v>
      </c>
      <c r="M15" s="441"/>
      <c r="N15" s="381"/>
    </row>
    <row r="16" spans="1:14" ht="61.9" customHeight="1" thickBot="1" x14ac:dyDescent="0.3">
      <c r="A16" s="453"/>
      <c r="B16" s="465"/>
      <c r="H16"/>
      <c r="I16"/>
    </row>
  </sheetData>
  <mergeCells count="41">
    <mergeCell ref="D14:E15"/>
    <mergeCell ref="C14:C15"/>
    <mergeCell ref="D11:E13"/>
    <mergeCell ref="C11:C13"/>
    <mergeCell ref="J2:J4"/>
    <mergeCell ref="J5:J8"/>
    <mergeCell ref="I2:I4"/>
    <mergeCell ref="I5:I8"/>
    <mergeCell ref="I9:I10"/>
    <mergeCell ref="J9:J10"/>
    <mergeCell ref="F11:F13"/>
    <mergeCell ref="I14:I15"/>
    <mergeCell ref="J14:J15"/>
    <mergeCell ref="F14:F15"/>
    <mergeCell ref="I11:I13"/>
    <mergeCell ref="J11:J13"/>
    <mergeCell ref="G1:H1"/>
    <mergeCell ref="C9:C10"/>
    <mergeCell ref="D9:E10"/>
    <mergeCell ref="C2:C8"/>
    <mergeCell ref="D2:E8"/>
    <mergeCell ref="F2:F4"/>
    <mergeCell ref="F5:F8"/>
    <mergeCell ref="F9:F10"/>
    <mergeCell ref="A2:A8"/>
    <mergeCell ref="B2:B8"/>
    <mergeCell ref="B9:B10"/>
    <mergeCell ref="A11:A16"/>
    <mergeCell ref="B11:B16"/>
    <mergeCell ref="A9:A10"/>
    <mergeCell ref="K1:L1"/>
    <mergeCell ref="M2:M4"/>
    <mergeCell ref="N2:N4"/>
    <mergeCell ref="M5:M8"/>
    <mergeCell ref="N5:N8"/>
    <mergeCell ref="M9:M10"/>
    <mergeCell ref="N9:N10"/>
    <mergeCell ref="M11:M13"/>
    <mergeCell ref="N11:N13"/>
    <mergeCell ref="M14:M15"/>
    <mergeCell ref="N14:N15"/>
  </mergeCell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H2:H15 L2:L15</xm:sqref>
        </x14:dataValidation>
        <x14:dataValidation type="list" allowBlank="1" showInputMessage="1" showErrorMessage="1">
          <x14:formula1>
            <xm:f>Kriteria!$A$8:$A$10</xm:f>
          </x14:formula1>
          <xm:sqref>J2 J14 J11 J9 J5 N2 N14 N11 N9 N5</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opLeftCell="J14" zoomScale="75" zoomScaleNormal="75" workbookViewId="0">
      <selection activeCell="M21" sqref="M21:M27"/>
    </sheetView>
  </sheetViews>
  <sheetFormatPr defaultRowHeight="15" x14ac:dyDescent="0.25"/>
  <cols>
    <col min="1" max="1" width="22.28515625" style="40" hidden="1" customWidth="1"/>
    <col min="2" max="2" width="41.42578125" hidden="1" customWidth="1"/>
    <col min="3" max="3" width="12.42578125" customWidth="1"/>
    <col min="4" max="5" width="16.7109375" customWidth="1"/>
    <col min="6" max="6" width="30.140625" customWidth="1"/>
    <col min="7" max="7" width="35.28515625" customWidth="1"/>
    <col min="8" max="8" width="16.42578125" style="60" customWidth="1"/>
    <col min="9" max="9" width="25" style="65" customWidth="1"/>
    <col min="10" max="10" width="16" customWidth="1"/>
    <col min="11" max="11" width="35.42578125" customWidth="1"/>
    <col min="12" max="12" width="18.5703125" customWidth="1"/>
    <col min="13" max="13" width="23.85546875" customWidth="1"/>
    <col min="14" max="14" width="17.28515625" customWidth="1"/>
  </cols>
  <sheetData>
    <row r="1" spans="1:14" ht="60.75" thickBot="1" x14ac:dyDescent="0.3">
      <c r="A1" s="33" t="s">
        <v>483</v>
      </c>
      <c r="B1" s="33" t="s">
        <v>467</v>
      </c>
      <c r="C1" s="1" t="s">
        <v>0</v>
      </c>
      <c r="D1" s="5" t="s">
        <v>1</v>
      </c>
      <c r="E1" s="3" t="s">
        <v>2</v>
      </c>
      <c r="F1" s="3" t="s">
        <v>3</v>
      </c>
      <c r="G1" s="449" t="s">
        <v>1056</v>
      </c>
      <c r="H1" s="449"/>
      <c r="I1" s="205" t="s">
        <v>1057</v>
      </c>
      <c r="J1" s="205" t="s">
        <v>1058</v>
      </c>
      <c r="K1" s="450" t="s">
        <v>1059</v>
      </c>
      <c r="L1" s="450"/>
      <c r="M1" s="206" t="s">
        <v>1060</v>
      </c>
      <c r="N1" s="206" t="s">
        <v>1168</v>
      </c>
    </row>
    <row r="2" spans="1:14" ht="92.25" customHeight="1" thickBot="1" x14ac:dyDescent="0.3">
      <c r="A2" s="476" t="s">
        <v>597</v>
      </c>
      <c r="B2" s="459"/>
      <c r="C2" s="436" t="s">
        <v>354</v>
      </c>
      <c r="D2" s="477" t="s">
        <v>355</v>
      </c>
      <c r="E2" s="477"/>
      <c r="F2" s="477" t="s">
        <v>356</v>
      </c>
      <c r="G2" s="51" t="s">
        <v>894</v>
      </c>
      <c r="H2" s="99" t="s">
        <v>463</v>
      </c>
      <c r="I2" s="460" t="s">
        <v>1257</v>
      </c>
      <c r="J2" s="428" t="s">
        <v>631</v>
      </c>
      <c r="K2" s="51" t="s">
        <v>894</v>
      </c>
      <c r="L2" s="144" t="s">
        <v>463</v>
      </c>
      <c r="M2" s="460" t="s">
        <v>1257</v>
      </c>
      <c r="N2" s="428" t="s">
        <v>631</v>
      </c>
    </row>
    <row r="3" spans="1:14" ht="78" customHeight="1" thickBot="1" x14ac:dyDescent="0.3">
      <c r="A3" s="476"/>
      <c r="B3" s="459"/>
      <c r="C3" s="436"/>
      <c r="D3" s="477"/>
      <c r="E3" s="477"/>
      <c r="F3" s="477"/>
      <c r="G3" s="51" t="s">
        <v>895</v>
      </c>
      <c r="H3" s="129" t="s">
        <v>463</v>
      </c>
      <c r="I3" s="460"/>
      <c r="J3" s="432"/>
      <c r="K3" s="51" t="s">
        <v>895</v>
      </c>
      <c r="L3" s="144" t="s">
        <v>463</v>
      </c>
      <c r="M3" s="460"/>
      <c r="N3" s="432"/>
    </row>
    <row r="4" spans="1:14" ht="66" customHeight="1" thickBot="1" x14ac:dyDescent="0.3">
      <c r="A4" s="476"/>
      <c r="B4" s="459"/>
      <c r="C4" s="436"/>
      <c r="D4" s="477"/>
      <c r="E4" s="477"/>
      <c r="F4" s="477"/>
      <c r="G4" s="51" t="s">
        <v>896</v>
      </c>
      <c r="H4" s="129" t="s">
        <v>463</v>
      </c>
      <c r="I4" s="460"/>
      <c r="J4" s="432"/>
      <c r="K4" s="51" t="s">
        <v>896</v>
      </c>
      <c r="L4" s="144" t="s">
        <v>463</v>
      </c>
      <c r="M4" s="460"/>
      <c r="N4" s="432"/>
    </row>
    <row r="5" spans="1:14" ht="101.25" customHeight="1" thickBot="1" x14ac:dyDescent="0.3">
      <c r="A5" s="476"/>
      <c r="B5" s="459"/>
      <c r="C5" s="436"/>
      <c r="D5" s="477"/>
      <c r="E5" s="477"/>
      <c r="F5" s="477"/>
      <c r="G5" s="51" t="s">
        <v>897</v>
      </c>
      <c r="H5" s="129" t="s">
        <v>463</v>
      </c>
      <c r="I5" s="460"/>
      <c r="J5" s="432"/>
      <c r="K5" s="51" t="s">
        <v>897</v>
      </c>
      <c r="L5" s="144" t="s">
        <v>463</v>
      </c>
      <c r="M5" s="460"/>
      <c r="N5" s="432"/>
    </row>
    <row r="6" spans="1:14" ht="24.75" customHeight="1" thickBot="1" x14ac:dyDescent="0.3">
      <c r="A6" s="476"/>
      <c r="B6" s="459"/>
      <c r="C6" s="436"/>
      <c r="D6" s="477"/>
      <c r="E6" s="477"/>
      <c r="F6" s="477"/>
      <c r="G6" s="51" t="s">
        <v>898</v>
      </c>
      <c r="H6" s="129" t="s">
        <v>463</v>
      </c>
      <c r="I6" s="460"/>
      <c r="J6" s="432"/>
      <c r="K6" s="51" t="s">
        <v>898</v>
      </c>
      <c r="L6" s="144" t="s">
        <v>463</v>
      </c>
      <c r="M6" s="460"/>
      <c r="N6" s="432"/>
    </row>
    <row r="7" spans="1:14" ht="27" customHeight="1" thickBot="1" x14ac:dyDescent="0.3">
      <c r="A7" s="476"/>
      <c r="B7" s="459"/>
      <c r="C7" s="436"/>
      <c r="D7" s="477"/>
      <c r="E7" s="477"/>
      <c r="F7" s="477"/>
      <c r="G7" s="51" t="s">
        <v>899</v>
      </c>
      <c r="H7" s="129" t="s">
        <v>463</v>
      </c>
      <c r="I7" s="460"/>
      <c r="J7" s="432"/>
      <c r="K7" s="51" t="s">
        <v>899</v>
      </c>
      <c r="L7" s="144" t="s">
        <v>463</v>
      </c>
      <c r="M7" s="460"/>
      <c r="N7" s="432"/>
    </row>
    <row r="8" spans="1:14" ht="27" customHeight="1" thickBot="1" x14ac:dyDescent="0.3">
      <c r="A8" s="476"/>
      <c r="B8" s="459"/>
      <c r="C8" s="436"/>
      <c r="D8" s="477"/>
      <c r="E8" s="477"/>
      <c r="F8" s="477"/>
      <c r="G8" s="51" t="s">
        <v>903</v>
      </c>
      <c r="H8" s="129" t="s">
        <v>463</v>
      </c>
      <c r="I8" s="460"/>
      <c r="J8" s="432"/>
      <c r="K8" s="51" t="s">
        <v>903</v>
      </c>
      <c r="L8" s="144" t="s">
        <v>463</v>
      </c>
      <c r="M8" s="460"/>
      <c r="N8" s="432"/>
    </row>
    <row r="9" spans="1:14" ht="27.75" customHeight="1" thickBot="1" x14ac:dyDescent="0.3">
      <c r="A9" s="476"/>
      <c r="B9" s="459"/>
      <c r="C9" s="436"/>
      <c r="D9" s="477"/>
      <c r="E9" s="477"/>
      <c r="F9" s="477"/>
      <c r="G9" s="51" t="s">
        <v>900</v>
      </c>
      <c r="H9" s="129" t="s">
        <v>463</v>
      </c>
      <c r="I9" s="460"/>
      <c r="J9" s="429"/>
      <c r="K9" s="51" t="s">
        <v>900</v>
      </c>
      <c r="L9" s="144" t="s">
        <v>463</v>
      </c>
      <c r="M9" s="460"/>
      <c r="N9" s="429"/>
    </row>
    <row r="10" spans="1:14" ht="60" customHeight="1" thickBot="1" x14ac:dyDescent="0.3">
      <c r="A10" s="476"/>
      <c r="B10" s="459"/>
      <c r="C10" s="436" t="s">
        <v>357</v>
      </c>
      <c r="D10" s="466" t="s">
        <v>358</v>
      </c>
      <c r="E10" s="466"/>
      <c r="F10" s="460" t="s">
        <v>526</v>
      </c>
      <c r="G10" s="51" t="s">
        <v>901</v>
      </c>
      <c r="H10" s="129" t="s">
        <v>463</v>
      </c>
      <c r="I10" s="460" t="s">
        <v>1258</v>
      </c>
      <c r="J10" s="428" t="s">
        <v>631</v>
      </c>
      <c r="K10" s="51" t="s">
        <v>901</v>
      </c>
      <c r="L10" s="144" t="s">
        <v>463</v>
      </c>
      <c r="M10" s="460" t="s">
        <v>1258</v>
      </c>
      <c r="N10" s="428" t="s">
        <v>631</v>
      </c>
    </row>
    <row r="11" spans="1:14" ht="80.25" customHeight="1" thickBot="1" x14ac:dyDescent="0.3">
      <c r="A11" s="476"/>
      <c r="B11" s="459"/>
      <c r="C11" s="436"/>
      <c r="D11" s="466"/>
      <c r="E11" s="466"/>
      <c r="F11" s="460"/>
      <c r="G11" s="51" t="s">
        <v>902</v>
      </c>
      <c r="H11" s="129" t="s">
        <v>463</v>
      </c>
      <c r="I11" s="460"/>
      <c r="J11" s="432"/>
      <c r="K11" s="51" t="s">
        <v>902</v>
      </c>
      <c r="L11" s="144" t="s">
        <v>463</v>
      </c>
      <c r="M11" s="460"/>
      <c r="N11" s="432"/>
    </row>
    <row r="12" spans="1:14" ht="101.25" customHeight="1" thickBot="1" x14ac:dyDescent="0.3">
      <c r="A12" s="476"/>
      <c r="B12" s="459"/>
      <c r="C12" s="436"/>
      <c r="D12" s="466"/>
      <c r="E12" s="466"/>
      <c r="F12" s="460"/>
      <c r="G12" s="51" t="s">
        <v>904</v>
      </c>
      <c r="H12" s="129" t="s">
        <v>463</v>
      </c>
      <c r="I12" s="460"/>
      <c r="J12" s="429"/>
      <c r="K12" s="51" t="s">
        <v>904</v>
      </c>
      <c r="L12" s="144" t="s">
        <v>463</v>
      </c>
      <c r="M12" s="460"/>
      <c r="N12" s="429"/>
    </row>
    <row r="13" spans="1:14" ht="46.9" customHeight="1" thickBot="1" x14ac:dyDescent="0.3">
      <c r="A13" s="476"/>
      <c r="B13" s="459"/>
      <c r="C13" s="436" t="s">
        <v>359</v>
      </c>
      <c r="D13" s="466" t="s">
        <v>360</v>
      </c>
      <c r="E13" s="466"/>
      <c r="F13" s="460" t="s">
        <v>642</v>
      </c>
      <c r="G13" s="51" t="s">
        <v>905</v>
      </c>
      <c r="H13" s="129" t="s">
        <v>463</v>
      </c>
      <c r="I13" s="460" t="s">
        <v>1259</v>
      </c>
      <c r="J13" s="428" t="s">
        <v>631</v>
      </c>
      <c r="K13" s="51" t="s">
        <v>905</v>
      </c>
      <c r="L13" s="144" t="s">
        <v>463</v>
      </c>
      <c r="M13" s="460" t="s">
        <v>1259</v>
      </c>
      <c r="N13" s="428" t="s">
        <v>631</v>
      </c>
    </row>
    <row r="14" spans="1:14" ht="30" customHeight="1" thickBot="1" x14ac:dyDescent="0.3">
      <c r="A14" s="476"/>
      <c r="B14" s="459"/>
      <c r="C14" s="436"/>
      <c r="D14" s="466"/>
      <c r="E14" s="466"/>
      <c r="F14" s="460"/>
      <c r="G14" s="51" t="s">
        <v>906</v>
      </c>
      <c r="H14" s="129" t="s">
        <v>463</v>
      </c>
      <c r="I14" s="460"/>
      <c r="J14" s="432"/>
      <c r="K14" s="51" t="s">
        <v>906</v>
      </c>
      <c r="L14" s="144" t="s">
        <v>463</v>
      </c>
      <c r="M14" s="460"/>
      <c r="N14" s="432"/>
    </row>
    <row r="15" spans="1:14" ht="33" customHeight="1" thickBot="1" x14ac:dyDescent="0.3">
      <c r="A15" s="476"/>
      <c r="B15" s="459"/>
      <c r="C15" s="436"/>
      <c r="D15" s="466"/>
      <c r="E15" s="466"/>
      <c r="F15" s="460"/>
      <c r="G15" s="51" t="s">
        <v>907</v>
      </c>
      <c r="H15" s="129" t="s">
        <v>463</v>
      </c>
      <c r="I15" s="460"/>
      <c r="J15" s="432"/>
      <c r="K15" s="51" t="s">
        <v>907</v>
      </c>
      <c r="L15" s="144" t="s">
        <v>463</v>
      </c>
      <c r="M15" s="460"/>
      <c r="N15" s="432"/>
    </row>
    <row r="16" spans="1:14" ht="29.25" thickBot="1" x14ac:dyDescent="0.3">
      <c r="A16" s="476"/>
      <c r="B16" s="459"/>
      <c r="C16" s="436"/>
      <c r="D16" s="466"/>
      <c r="E16" s="466"/>
      <c r="F16" s="460"/>
      <c r="G16" s="51" t="s">
        <v>908</v>
      </c>
      <c r="H16" s="129" t="s">
        <v>463</v>
      </c>
      <c r="I16" s="460"/>
      <c r="J16" s="432"/>
      <c r="K16" s="51" t="s">
        <v>908</v>
      </c>
      <c r="L16" s="144" t="s">
        <v>463</v>
      </c>
      <c r="M16" s="460"/>
      <c r="N16" s="432"/>
    </row>
    <row r="17" spans="1:14" ht="25.5" customHeight="1" thickBot="1" x14ac:dyDescent="0.3">
      <c r="A17" s="476"/>
      <c r="B17" s="459"/>
      <c r="C17" s="436"/>
      <c r="D17" s="466"/>
      <c r="E17" s="466"/>
      <c r="F17" s="460"/>
      <c r="G17" s="51" t="s">
        <v>909</v>
      </c>
      <c r="H17" s="129" t="s">
        <v>463</v>
      </c>
      <c r="I17" s="460"/>
      <c r="J17" s="432"/>
      <c r="K17" s="51" t="s">
        <v>909</v>
      </c>
      <c r="L17" s="144" t="s">
        <v>463</v>
      </c>
      <c r="M17" s="460"/>
      <c r="N17" s="432"/>
    </row>
    <row r="18" spans="1:14" ht="25.5" customHeight="1" thickBot="1" x14ac:dyDescent="0.3">
      <c r="A18" s="476"/>
      <c r="B18" s="459"/>
      <c r="C18" s="436"/>
      <c r="D18" s="466"/>
      <c r="E18" s="466"/>
      <c r="F18" s="460"/>
      <c r="G18" s="51" t="s">
        <v>910</v>
      </c>
      <c r="H18" s="129" t="s">
        <v>463</v>
      </c>
      <c r="I18" s="460"/>
      <c r="J18" s="432"/>
      <c r="K18" s="51" t="s">
        <v>910</v>
      </c>
      <c r="L18" s="144" t="s">
        <v>463</v>
      </c>
      <c r="M18" s="460"/>
      <c r="N18" s="432"/>
    </row>
    <row r="19" spans="1:14" ht="27" customHeight="1" thickBot="1" x14ac:dyDescent="0.3">
      <c r="A19" s="476"/>
      <c r="B19" s="459"/>
      <c r="C19" s="436"/>
      <c r="D19" s="466"/>
      <c r="E19" s="466"/>
      <c r="F19" s="460"/>
      <c r="G19" s="51" t="s">
        <v>911</v>
      </c>
      <c r="H19" s="129" t="s">
        <v>463</v>
      </c>
      <c r="I19" s="460"/>
      <c r="J19" s="432"/>
      <c r="K19" s="51" t="s">
        <v>911</v>
      </c>
      <c r="L19" s="144" t="s">
        <v>463</v>
      </c>
      <c r="M19" s="460"/>
      <c r="N19" s="432"/>
    </row>
    <row r="20" spans="1:14" ht="30" customHeight="1" thickBot="1" x14ac:dyDescent="0.3">
      <c r="A20" s="476"/>
      <c r="B20" s="459"/>
      <c r="C20" s="436"/>
      <c r="D20" s="466"/>
      <c r="E20" s="466"/>
      <c r="F20" s="460"/>
      <c r="G20" s="52" t="s">
        <v>912</v>
      </c>
      <c r="H20" s="129" t="s">
        <v>463</v>
      </c>
      <c r="I20" s="460"/>
      <c r="J20" s="429"/>
      <c r="K20" s="52" t="s">
        <v>912</v>
      </c>
      <c r="L20" s="144" t="s">
        <v>463</v>
      </c>
      <c r="M20" s="460"/>
      <c r="N20" s="429"/>
    </row>
    <row r="21" spans="1:14" ht="27" customHeight="1" thickBot="1" x14ac:dyDescent="0.3">
      <c r="A21" s="476" t="s">
        <v>598</v>
      </c>
      <c r="B21" s="459"/>
      <c r="C21" s="436" t="s">
        <v>361</v>
      </c>
      <c r="D21" s="466" t="s">
        <v>362</v>
      </c>
      <c r="E21" s="466"/>
      <c r="F21" s="466" t="s">
        <v>363</v>
      </c>
      <c r="G21" s="51" t="s">
        <v>913</v>
      </c>
      <c r="H21" s="129" t="s">
        <v>463</v>
      </c>
      <c r="I21" s="460" t="s">
        <v>1260</v>
      </c>
      <c r="J21" s="428" t="s">
        <v>631</v>
      </c>
      <c r="K21" s="51" t="s">
        <v>913</v>
      </c>
      <c r="L21" s="144" t="s">
        <v>463</v>
      </c>
      <c r="M21" s="460" t="s">
        <v>1260</v>
      </c>
      <c r="N21" s="428" t="s">
        <v>631</v>
      </c>
    </row>
    <row r="22" spans="1:14" ht="57.75" customHeight="1" thickBot="1" x14ac:dyDescent="0.3">
      <c r="A22" s="476"/>
      <c r="B22" s="459"/>
      <c r="C22" s="436"/>
      <c r="D22" s="466"/>
      <c r="E22" s="466"/>
      <c r="F22" s="466"/>
      <c r="G22" s="51" t="s">
        <v>914</v>
      </c>
      <c r="H22" s="129" t="s">
        <v>463</v>
      </c>
      <c r="I22" s="460"/>
      <c r="J22" s="432"/>
      <c r="K22" s="51" t="s">
        <v>914</v>
      </c>
      <c r="L22" s="144" t="s">
        <v>463</v>
      </c>
      <c r="M22" s="460"/>
      <c r="N22" s="432"/>
    </row>
    <row r="23" spans="1:14" ht="19.899999999999999" customHeight="1" thickBot="1" x14ac:dyDescent="0.3">
      <c r="A23" s="476"/>
      <c r="B23" s="459"/>
      <c r="C23" s="436"/>
      <c r="D23" s="466"/>
      <c r="E23" s="466"/>
      <c r="F23" s="466"/>
      <c r="G23" s="51" t="s">
        <v>800</v>
      </c>
      <c r="H23" s="129" t="s">
        <v>463</v>
      </c>
      <c r="I23" s="460"/>
      <c r="J23" s="432"/>
      <c r="K23" s="51" t="s">
        <v>800</v>
      </c>
      <c r="L23" s="144" t="s">
        <v>463</v>
      </c>
      <c r="M23" s="460"/>
      <c r="N23" s="432"/>
    </row>
    <row r="24" spans="1:14" ht="21.6" customHeight="1" thickBot="1" x14ac:dyDescent="0.3">
      <c r="A24" s="476"/>
      <c r="B24" s="459"/>
      <c r="C24" s="436"/>
      <c r="D24" s="466"/>
      <c r="E24" s="466"/>
      <c r="F24" s="466"/>
      <c r="G24" s="51" t="s">
        <v>915</v>
      </c>
      <c r="H24" s="129" t="s">
        <v>463</v>
      </c>
      <c r="I24" s="460"/>
      <c r="J24" s="432"/>
      <c r="K24" s="51" t="s">
        <v>915</v>
      </c>
      <c r="L24" s="144" t="s">
        <v>463</v>
      </c>
      <c r="M24" s="460"/>
      <c r="N24" s="432"/>
    </row>
    <row r="25" spans="1:14" ht="60" customHeight="1" thickBot="1" x14ac:dyDescent="0.3">
      <c r="A25" s="476"/>
      <c r="B25" s="459"/>
      <c r="C25" s="436"/>
      <c r="D25" s="466"/>
      <c r="E25" s="466"/>
      <c r="F25" s="466"/>
      <c r="G25" s="51" t="s">
        <v>916</v>
      </c>
      <c r="H25" s="129" t="s">
        <v>463</v>
      </c>
      <c r="I25" s="460"/>
      <c r="J25" s="432"/>
      <c r="K25" s="51" t="s">
        <v>916</v>
      </c>
      <c r="L25" s="144" t="s">
        <v>463</v>
      </c>
      <c r="M25" s="460"/>
      <c r="N25" s="432"/>
    </row>
    <row r="26" spans="1:14" ht="33.75" customHeight="1" thickBot="1" x14ac:dyDescent="0.3">
      <c r="A26" s="476"/>
      <c r="B26" s="459"/>
      <c r="C26" s="436"/>
      <c r="D26" s="466"/>
      <c r="E26" s="466"/>
      <c r="F26" s="466"/>
      <c r="G26" s="51" t="s">
        <v>917</v>
      </c>
      <c r="H26" s="129" t="s">
        <v>463</v>
      </c>
      <c r="I26" s="460"/>
      <c r="J26" s="432"/>
      <c r="K26" s="51" t="s">
        <v>917</v>
      </c>
      <c r="L26" s="144" t="s">
        <v>463</v>
      </c>
      <c r="M26" s="460"/>
      <c r="N26" s="432"/>
    </row>
    <row r="27" spans="1:14" ht="76.5" customHeight="1" thickBot="1" x14ac:dyDescent="0.3">
      <c r="A27" s="476"/>
      <c r="B27" s="459"/>
      <c r="C27" s="436"/>
      <c r="D27" s="466"/>
      <c r="E27" s="466"/>
      <c r="F27" s="466"/>
      <c r="G27" s="51" t="s">
        <v>918</v>
      </c>
      <c r="H27" s="129" t="s">
        <v>463</v>
      </c>
      <c r="I27" s="460"/>
      <c r="J27" s="429"/>
      <c r="K27" s="51" t="s">
        <v>918</v>
      </c>
      <c r="L27" s="144" t="s">
        <v>463</v>
      </c>
      <c r="M27" s="460"/>
      <c r="N27" s="429"/>
    </row>
  </sheetData>
  <mergeCells count="34">
    <mergeCell ref="G1:H1"/>
    <mergeCell ref="J21:J27"/>
    <mergeCell ref="C2:C9"/>
    <mergeCell ref="D2:E9"/>
    <mergeCell ref="F2:F9"/>
    <mergeCell ref="C10:C12"/>
    <mergeCell ref="D10:E12"/>
    <mergeCell ref="I13:I20"/>
    <mergeCell ref="J13:J20"/>
    <mergeCell ref="I10:I12"/>
    <mergeCell ref="J10:J12"/>
    <mergeCell ref="I2:I9"/>
    <mergeCell ref="J2:J9"/>
    <mergeCell ref="M13:M20"/>
    <mergeCell ref="N13:N20"/>
    <mergeCell ref="M21:M27"/>
    <mergeCell ref="N21:N27"/>
    <mergeCell ref="A2:A20"/>
    <mergeCell ref="B2:B20"/>
    <mergeCell ref="B21:B27"/>
    <mergeCell ref="A21:A27"/>
    <mergeCell ref="F10:F12"/>
    <mergeCell ref="C13:C20"/>
    <mergeCell ref="D13:E20"/>
    <mergeCell ref="C21:C27"/>
    <mergeCell ref="D21:E27"/>
    <mergeCell ref="F21:F27"/>
    <mergeCell ref="F13:F20"/>
    <mergeCell ref="I21:I27"/>
    <mergeCell ref="K1:L1"/>
    <mergeCell ref="M2:M9"/>
    <mergeCell ref="N2:N9"/>
    <mergeCell ref="M10:M12"/>
    <mergeCell ref="N10:N1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H2:H27 L2:L27</xm:sqref>
        </x14:dataValidation>
        <x14:dataValidation type="list" allowBlank="1" showInputMessage="1" showErrorMessage="1">
          <x14:formula1>
            <xm:f>Kriteria!$A$8:$A$10</xm:f>
          </x14:formula1>
          <xm:sqref>J2:J27 N2:N27</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opLeftCell="C20" zoomScale="64" zoomScaleNormal="64" workbookViewId="0">
      <selection activeCell="D24" sqref="D24:E24"/>
    </sheetView>
  </sheetViews>
  <sheetFormatPr defaultRowHeight="15" x14ac:dyDescent="0.25"/>
  <cols>
    <col min="1" max="1" width="22.28515625" style="37" hidden="1" customWidth="1"/>
    <col min="2" max="2" width="41.42578125" hidden="1" customWidth="1"/>
    <col min="3" max="3" width="12.7109375" customWidth="1"/>
    <col min="4" max="5" width="25.28515625" customWidth="1"/>
    <col min="6" max="6" width="35" style="75" customWidth="1"/>
    <col min="7" max="7" width="35" style="140" customWidth="1"/>
    <col min="8" max="8" width="23.140625" style="128" customWidth="1"/>
    <col min="9" max="9" width="32.85546875" style="35" customWidth="1"/>
    <col min="10" max="10" width="20.42578125" customWidth="1"/>
    <col min="11" max="11" width="36.42578125" style="140" customWidth="1"/>
    <col min="12" max="12" width="21.7109375" customWidth="1"/>
    <col min="13" max="13" width="33.7109375" customWidth="1"/>
    <col min="14" max="14" width="22.42578125" customWidth="1"/>
  </cols>
  <sheetData>
    <row r="1" spans="1:14" ht="60.75" thickBot="1" x14ac:dyDescent="0.3">
      <c r="A1" s="33" t="s">
        <v>483</v>
      </c>
      <c r="B1" s="33" t="s">
        <v>467</v>
      </c>
      <c r="C1" s="4" t="s">
        <v>0</v>
      </c>
      <c r="D1" s="5" t="s">
        <v>1</v>
      </c>
      <c r="E1" s="3" t="s">
        <v>2</v>
      </c>
      <c r="F1" s="4" t="s">
        <v>3</v>
      </c>
      <c r="G1" s="449" t="s">
        <v>1056</v>
      </c>
      <c r="H1" s="449"/>
      <c r="I1" s="205" t="s">
        <v>1057</v>
      </c>
      <c r="J1" s="205" t="s">
        <v>1058</v>
      </c>
      <c r="K1" s="450" t="s">
        <v>1059</v>
      </c>
      <c r="L1" s="450"/>
      <c r="M1" s="206" t="s">
        <v>1060</v>
      </c>
      <c r="N1" s="206" t="s">
        <v>1168</v>
      </c>
    </row>
    <row r="2" spans="1:14" ht="38.25" customHeight="1" thickBot="1" x14ac:dyDescent="0.3">
      <c r="A2" s="372" t="s">
        <v>599</v>
      </c>
      <c r="B2" s="465"/>
      <c r="C2" s="336" t="s">
        <v>364</v>
      </c>
      <c r="D2" s="466" t="s">
        <v>365</v>
      </c>
      <c r="E2" s="466"/>
      <c r="F2" s="341" t="s">
        <v>643</v>
      </c>
      <c r="G2" s="151" t="s">
        <v>919</v>
      </c>
      <c r="H2" s="129" t="s">
        <v>463</v>
      </c>
      <c r="I2" s="341" t="s">
        <v>1261</v>
      </c>
      <c r="J2" s="428" t="s">
        <v>631</v>
      </c>
      <c r="K2" s="151" t="s">
        <v>919</v>
      </c>
      <c r="L2" s="144" t="s">
        <v>463</v>
      </c>
      <c r="M2" s="341" t="s">
        <v>1261</v>
      </c>
      <c r="N2" s="428" t="s">
        <v>631</v>
      </c>
    </row>
    <row r="3" spans="1:14" ht="36" customHeight="1" thickBot="1" x14ac:dyDescent="0.3">
      <c r="A3" s="372"/>
      <c r="B3" s="465"/>
      <c r="C3" s="336"/>
      <c r="D3" s="466"/>
      <c r="E3" s="466"/>
      <c r="F3" s="341"/>
      <c r="G3" s="151" t="s">
        <v>920</v>
      </c>
      <c r="H3" s="129" t="s">
        <v>463</v>
      </c>
      <c r="I3" s="341"/>
      <c r="J3" s="432"/>
      <c r="K3" s="151" t="s">
        <v>920</v>
      </c>
      <c r="L3" s="144" t="s">
        <v>463</v>
      </c>
      <c r="M3" s="341"/>
      <c r="N3" s="432"/>
    </row>
    <row r="4" spans="1:14" ht="35.25" customHeight="1" thickBot="1" x14ac:dyDescent="0.3">
      <c r="A4" s="372"/>
      <c r="B4" s="465"/>
      <c r="C4" s="336"/>
      <c r="D4" s="466"/>
      <c r="E4" s="466"/>
      <c r="F4" s="341"/>
      <c r="G4" s="151" t="s">
        <v>921</v>
      </c>
      <c r="H4" s="129" t="s">
        <v>463</v>
      </c>
      <c r="I4" s="341"/>
      <c r="J4" s="429"/>
      <c r="K4" s="151" t="s">
        <v>921</v>
      </c>
      <c r="L4" s="144" t="s">
        <v>463</v>
      </c>
      <c r="M4" s="341"/>
      <c r="N4" s="429"/>
    </row>
    <row r="5" spans="1:14" ht="35.25" customHeight="1" thickBot="1" x14ac:dyDescent="0.3">
      <c r="A5" s="372"/>
      <c r="B5" s="465"/>
      <c r="C5" s="336" t="s">
        <v>366</v>
      </c>
      <c r="D5" s="466" t="s">
        <v>367</v>
      </c>
      <c r="E5" s="466"/>
      <c r="F5" s="341" t="s">
        <v>368</v>
      </c>
      <c r="G5" s="151" t="s">
        <v>922</v>
      </c>
      <c r="H5" s="129" t="s">
        <v>463</v>
      </c>
      <c r="I5" s="341" t="s">
        <v>1262</v>
      </c>
      <c r="J5" s="428" t="s">
        <v>631</v>
      </c>
      <c r="K5" s="151" t="s">
        <v>922</v>
      </c>
      <c r="L5" s="144" t="s">
        <v>463</v>
      </c>
      <c r="M5" s="341" t="s">
        <v>1262</v>
      </c>
      <c r="N5" s="428" t="s">
        <v>631</v>
      </c>
    </row>
    <row r="6" spans="1:14" ht="35.25" customHeight="1" thickBot="1" x14ac:dyDescent="0.3">
      <c r="A6" s="372"/>
      <c r="B6" s="465"/>
      <c r="C6" s="336"/>
      <c r="D6" s="466"/>
      <c r="E6" s="466"/>
      <c r="F6" s="341"/>
      <c r="G6" s="151" t="s">
        <v>923</v>
      </c>
      <c r="H6" s="129" t="s">
        <v>463</v>
      </c>
      <c r="I6" s="341"/>
      <c r="J6" s="432"/>
      <c r="K6" s="151" t="s">
        <v>923</v>
      </c>
      <c r="L6" s="144" t="s">
        <v>463</v>
      </c>
      <c r="M6" s="341"/>
      <c r="N6" s="432"/>
    </row>
    <row r="7" spans="1:14" ht="39.75" customHeight="1" thickBot="1" x14ac:dyDescent="0.3">
      <c r="A7" s="372"/>
      <c r="B7" s="465"/>
      <c r="C7" s="336"/>
      <c r="D7" s="466"/>
      <c r="E7" s="466"/>
      <c r="F7" s="341"/>
      <c r="G7" s="151" t="s">
        <v>924</v>
      </c>
      <c r="H7" s="129" t="s">
        <v>463</v>
      </c>
      <c r="I7" s="341"/>
      <c r="J7" s="432"/>
      <c r="K7" s="151" t="s">
        <v>924</v>
      </c>
      <c r="L7" s="144" t="s">
        <v>463</v>
      </c>
      <c r="M7" s="341"/>
      <c r="N7" s="432"/>
    </row>
    <row r="8" spans="1:14" ht="40.5" customHeight="1" thickBot="1" x14ac:dyDescent="0.3">
      <c r="A8" s="372"/>
      <c r="B8" s="465"/>
      <c r="C8" s="336"/>
      <c r="D8" s="466"/>
      <c r="E8" s="466"/>
      <c r="F8" s="341"/>
      <c r="G8" s="151" t="s">
        <v>900</v>
      </c>
      <c r="H8" s="129" t="s">
        <v>463</v>
      </c>
      <c r="I8" s="341"/>
      <c r="J8" s="432"/>
      <c r="K8" s="151" t="s">
        <v>900</v>
      </c>
      <c r="L8" s="144" t="s">
        <v>463</v>
      </c>
      <c r="M8" s="341"/>
      <c r="N8" s="432"/>
    </row>
    <row r="9" spans="1:14" ht="41.25" customHeight="1" thickBot="1" x14ac:dyDescent="0.3">
      <c r="A9" s="372"/>
      <c r="B9" s="465"/>
      <c r="C9" s="336"/>
      <c r="D9" s="466"/>
      <c r="E9" s="466"/>
      <c r="F9" s="341"/>
      <c r="G9" s="151" t="s">
        <v>925</v>
      </c>
      <c r="H9" s="129" t="s">
        <v>463</v>
      </c>
      <c r="I9" s="341"/>
      <c r="J9" s="432"/>
      <c r="K9" s="151" t="s">
        <v>925</v>
      </c>
      <c r="L9" s="144" t="s">
        <v>463</v>
      </c>
      <c r="M9" s="341"/>
      <c r="N9" s="432"/>
    </row>
    <row r="10" spans="1:14" ht="38.25" customHeight="1" thickBot="1" x14ac:dyDescent="0.3">
      <c r="A10" s="372"/>
      <c r="B10" s="465"/>
      <c r="C10" s="336"/>
      <c r="D10" s="466"/>
      <c r="E10" s="466"/>
      <c r="F10" s="341"/>
      <c r="G10" s="151" t="s">
        <v>926</v>
      </c>
      <c r="H10" s="129" t="s">
        <v>463</v>
      </c>
      <c r="I10" s="341"/>
      <c r="J10" s="432"/>
      <c r="K10" s="151" t="s">
        <v>926</v>
      </c>
      <c r="L10" s="144" t="s">
        <v>463</v>
      </c>
      <c r="M10" s="341"/>
      <c r="N10" s="432"/>
    </row>
    <row r="11" spans="1:14" ht="47.25" customHeight="1" thickBot="1" x14ac:dyDescent="0.3">
      <c r="A11" s="372"/>
      <c r="B11" s="465"/>
      <c r="C11" s="336" t="s">
        <v>369</v>
      </c>
      <c r="D11" s="466" t="s">
        <v>370</v>
      </c>
      <c r="E11" s="466"/>
      <c r="F11" s="383" t="s">
        <v>930</v>
      </c>
      <c r="G11" s="151" t="s">
        <v>967</v>
      </c>
      <c r="H11" s="129" t="s">
        <v>463</v>
      </c>
      <c r="I11" s="383" t="s">
        <v>1263</v>
      </c>
      <c r="J11" s="428" t="s">
        <v>631</v>
      </c>
      <c r="K11" s="151" t="s">
        <v>967</v>
      </c>
      <c r="L11" s="144" t="s">
        <v>463</v>
      </c>
      <c r="M11" s="383" t="s">
        <v>1263</v>
      </c>
      <c r="N11" s="428" t="s">
        <v>631</v>
      </c>
    </row>
    <row r="12" spans="1:14" ht="47.25" customHeight="1" thickBot="1" x14ac:dyDescent="0.3">
      <c r="A12" s="372"/>
      <c r="B12" s="465"/>
      <c r="C12" s="336"/>
      <c r="D12" s="466"/>
      <c r="E12" s="466"/>
      <c r="F12" s="427"/>
      <c r="G12" s="151" t="s">
        <v>968</v>
      </c>
      <c r="H12" s="129" t="s">
        <v>463</v>
      </c>
      <c r="I12" s="427"/>
      <c r="J12" s="432"/>
      <c r="K12" s="151" t="s">
        <v>968</v>
      </c>
      <c r="L12" s="144" t="s">
        <v>463</v>
      </c>
      <c r="M12" s="427"/>
      <c r="N12" s="432"/>
    </row>
    <row r="13" spans="1:14" ht="47.25" customHeight="1" thickBot="1" x14ac:dyDescent="0.3">
      <c r="A13" s="372"/>
      <c r="B13" s="465"/>
      <c r="C13" s="336"/>
      <c r="D13" s="466"/>
      <c r="E13" s="466"/>
      <c r="F13" s="384"/>
      <c r="G13" s="151" t="s">
        <v>969</v>
      </c>
      <c r="H13" s="129" t="s">
        <v>463</v>
      </c>
      <c r="I13" s="384"/>
      <c r="J13" s="429"/>
      <c r="K13" s="151" t="s">
        <v>969</v>
      </c>
      <c r="L13" s="144" t="s">
        <v>463</v>
      </c>
      <c r="M13" s="384"/>
      <c r="N13" s="429"/>
    </row>
    <row r="14" spans="1:14" ht="50.25" customHeight="1" thickBot="1" x14ac:dyDescent="0.3">
      <c r="A14" s="372"/>
      <c r="B14" s="465"/>
      <c r="C14" s="336"/>
      <c r="D14" s="466"/>
      <c r="E14" s="466"/>
      <c r="F14" s="383" t="s">
        <v>965</v>
      </c>
      <c r="G14" s="151" t="s">
        <v>927</v>
      </c>
      <c r="H14" s="129" t="s">
        <v>463</v>
      </c>
      <c r="I14" s="383" t="s">
        <v>1264</v>
      </c>
      <c r="J14" s="428" t="s">
        <v>631</v>
      </c>
      <c r="K14" s="151" t="s">
        <v>927</v>
      </c>
      <c r="L14" s="144" t="s">
        <v>463</v>
      </c>
      <c r="M14" s="383" t="s">
        <v>1264</v>
      </c>
      <c r="N14" s="428" t="s">
        <v>631</v>
      </c>
    </row>
    <row r="15" spans="1:14" ht="50.25" customHeight="1" thickBot="1" x14ac:dyDescent="0.3">
      <c r="A15" s="372"/>
      <c r="B15" s="465"/>
      <c r="C15" s="336"/>
      <c r="D15" s="466"/>
      <c r="E15" s="466"/>
      <c r="F15" s="427"/>
      <c r="G15" s="151" t="s">
        <v>928</v>
      </c>
      <c r="H15" s="129" t="s">
        <v>463</v>
      </c>
      <c r="I15" s="427"/>
      <c r="J15" s="432"/>
      <c r="K15" s="151" t="s">
        <v>928</v>
      </c>
      <c r="L15" s="144" t="s">
        <v>463</v>
      </c>
      <c r="M15" s="427"/>
      <c r="N15" s="432"/>
    </row>
    <row r="16" spans="1:14" ht="50.25" customHeight="1" thickBot="1" x14ac:dyDescent="0.3">
      <c r="A16" s="372"/>
      <c r="B16" s="465"/>
      <c r="C16" s="336"/>
      <c r="D16" s="466"/>
      <c r="E16" s="466"/>
      <c r="F16" s="384"/>
      <c r="G16" s="151" t="s">
        <v>929</v>
      </c>
      <c r="H16" s="129" t="s">
        <v>1072</v>
      </c>
      <c r="I16" s="384"/>
      <c r="J16" s="429"/>
      <c r="K16" s="151" t="s">
        <v>929</v>
      </c>
      <c r="L16" s="144" t="s">
        <v>1072</v>
      </c>
      <c r="M16" s="384"/>
      <c r="N16" s="429"/>
    </row>
    <row r="17" spans="1:14" ht="78" customHeight="1" thickBot="1" x14ac:dyDescent="0.3">
      <c r="A17" s="372"/>
      <c r="B17" s="465"/>
      <c r="C17" s="336"/>
      <c r="D17" s="466"/>
      <c r="E17" s="466"/>
      <c r="F17" s="91" t="s">
        <v>966</v>
      </c>
      <c r="G17" s="151" t="s">
        <v>970</v>
      </c>
      <c r="H17" s="129" t="s">
        <v>463</v>
      </c>
      <c r="I17" s="91" t="s">
        <v>966</v>
      </c>
      <c r="J17" s="78" t="s">
        <v>631</v>
      </c>
      <c r="K17" s="151" t="s">
        <v>970</v>
      </c>
      <c r="L17" s="144" t="s">
        <v>463</v>
      </c>
      <c r="M17" s="149" t="s">
        <v>966</v>
      </c>
      <c r="N17" s="148" t="s">
        <v>631</v>
      </c>
    </row>
    <row r="18" spans="1:14" ht="94.5" customHeight="1" thickBot="1" x14ac:dyDescent="0.3">
      <c r="A18" s="38" t="s">
        <v>600</v>
      </c>
      <c r="B18" s="113"/>
      <c r="C18" s="63" t="s">
        <v>371</v>
      </c>
      <c r="D18" s="466" t="s">
        <v>372</v>
      </c>
      <c r="E18" s="466"/>
      <c r="F18" s="91" t="s">
        <v>373</v>
      </c>
      <c r="G18" s="149" t="s">
        <v>971</v>
      </c>
      <c r="H18" s="129" t="s">
        <v>463</v>
      </c>
      <c r="I18" s="91" t="s">
        <v>1265</v>
      </c>
      <c r="J18" s="78" t="s">
        <v>631</v>
      </c>
      <c r="K18" s="149" t="s">
        <v>971</v>
      </c>
      <c r="L18" s="144" t="s">
        <v>463</v>
      </c>
      <c r="M18" s="149" t="s">
        <v>1265</v>
      </c>
      <c r="N18" s="148" t="s">
        <v>631</v>
      </c>
    </row>
    <row r="19" spans="1:14" ht="41.45" customHeight="1" thickBot="1" x14ac:dyDescent="0.3">
      <c r="A19" s="372" t="s">
        <v>601</v>
      </c>
      <c r="B19" s="465"/>
      <c r="C19" s="336" t="s">
        <v>374</v>
      </c>
      <c r="D19" s="466" t="s">
        <v>689</v>
      </c>
      <c r="E19" s="466"/>
      <c r="F19" s="341" t="s">
        <v>377</v>
      </c>
      <c r="G19" s="151" t="s">
        <v>969</v>
      </c>
      <c r="H19" s="129" t="s">
        <v>463</v>
      </c>
      <c r="I19" s="341" t="s">
        <v>1266</v>
      </c>
      <c r="J19" s="428" t="s">
        <v>631</v>
      </c>
      <c r="K19" s="151" t="s">
        <v>969</v>
      </c>
      <c r="L19" s="144" t="s">
        <v>463</v>
      </c>
      <c r="M19" s="341" t="s">
        <v>1266</v>
      </c>
      <c r="N19" s="428" t="s">
        <v>631</v>
      </c>
    </row>
    <row r="20" spans="1:14" ht="49.9" customHeight="1" thickBot="1" x14ac:dyDescent="0.3">
      <c r="A20" s="372"/>
      <c r="B20" s="465"/>
      <c r="C20" s="336"/>
      <c r="D20" s="479" t="s">
        <v>375</v>
      </c>
      <c r="E20" s="479"/>
      <c r="F20" s="341"/>
      <c r="G20" s="151" t="s">
        <v>927</v>
      </c>
      <c r="H20" s="129" t="s">
        <v>463</v>
      </c>
      <c r="I20" s="341"/>
      <c r="J20" s="432"/>
      <c r="K20" s="151" t="s">
        <v>927</v>
      </c>
      <c r="L20" s="144" t="s">
        <v>463</v>
      </c>
      <c r="M20" s="341"/>
      <c r="N20" s="432"/>
    </row>
    <row r="21" spans="1:14" ht="73.150000000000006" customHeight="1" thickBot="1" x14ac:dyDescent="0.3">
      <c r="A21" s="372"/>
      <c r="B21" s="465"/>
      <c r="C21" s="336"/>
      <c r="D21" s="479" t="s">
        <v>376</v>
      </c>
      <c r="E21" s="479"/>
      <c r="F21" s="341"/>
      <c r="G21" s="151" t="s">
        <v>972</v>
      </c>
      <c r="H21" s="129" t="s">
        <v>463</v>
      </c>
      <c r="I21" s="341"/>
      <c r="J21" s="429"/>
      <c r="K21" s="151" t="s">
        <v>972</v>
      </c>
      <c r="L21" s="144" t="s">
        <v>463</v>
      </c>
      <c r="M21" s="341"/>
      <c r="N21" s="429"/>
    </row>
    <row r="22" spans="1:14" ht="90" customHeight="1" thickBot="1" x14ac:dyDescent="0.3">
      <c r="A22" s="372" t="s">
        <v>602</v>
      </c>
      <c r="B22" s="465"/>
      <c r="C22" s="436" t="s">
        <v>378</v>
      </c>
      <c r="D22" s="466" t="s">
        <v>690</v>
      </c>
      <c r="E22" s="466"/>
      <c r="F22" s="431" t="s">
        <v>644</v>
      </c>
      <c r="G22" s="147" t="s">
        <v>973</v>
      </c>
      <c r="H22" s="129" t="s">
        <v>435</v>
      </c>
      <c r="I22" s="431" t="s">
        <v>1267</v>
      </c>
      <c r="J22" s="428" t="s">
        <v>632</v>
      </c>
      <c r="K22" s="147" t="s">
        <v>973</v>
      </c>
      <c r="L22" s="144" t="s">
        <v>435</v>
      </c>
      <c r="M22" s="431" t="s">
        <v>1267</v>
      </c>
      <c r="N22" s="428" t="s">
        <v>632</v>
      </c>
    </row>
    <row r="23" spans="1:14" ht="98.45" customHeight="1" thickBot="1" x14ac:dyDescent="0.3">
      <c r="A23" s="372"/>
      <c r="B23" s="465"/>
      <c r="C23" s="436"/>
      <c r="D23" s="478" t="s">
        <v>645</v>
      </c>
      <c r="E23" s="478"/>
      <c r="F23" s="431"/>
      <c r="G23" s="147" t="s">
        <v>974</v>
      </c>
      <c r="H23" s="129" t="s">
        <v>435</v>
      </c>
      <c r="I23" s="431"/>
      <c r="J23" s="432"/>
      <c r="K23" s="147" t="s">
        <v>974</v>
      </c>
      <c r="L23" s="144" t="s">
        <v>435</v>
      </c>
      <c r="M23" s="431"/>
      <c r="N23" s="432"/>
    </row>
    <row r="24" spans="1:14" ht="75.599999999999994" customHeight="1" thickBot="1" x14ac:dyDescent="0.3">
      <c r="A24" s="372"/>
      <c r="B24" s="465"/>
      <c r="C24" s="436"/>
      <c r="D24" s="478" t="s">
        <v>1480</v>
      </c>
      <c r="E24" s="478"/>
      <c r="F24" s="431"/>
      <c r="G24" s="147" t="s">
        <v>975</v>
      </c>
      <c r="H24" s="129" t="s">
        <v>435</v>
      </c>
      <c r="I24" s="431"/>
      <c r="J24" s="429"/>
      <c r="K24" s="147" t="s">
        <v>975</v>
      </c>
      <c r="L24" s="144" t="s">
        <v>435</v>
      </c>
      <c r="M24" s="431"/>
      <c r="N24" s="429"/>
    </row>
    <row r="27" spans="1:14" x14ac:dyDescent="0.25">
      <c r="K27" s="210"/>
    </row>
  </sheetData>
  <mergeCells count="53">
    <mergeCell ref="G1:H1"/>
    <mergeCell ref="D18:E18"/>
    <mergeCell ref="C19:C21"/>
    <mergeCell ref="C2:C4"/>
    <mergeCell ref="D2:E4"/>
    <mergeCell ref="C5:C10"/>
    <mergeCell ref="D5:E10"/>
    <mergeCell ref="F5:F10"/>
    <mergeCell ref="F2:F4"/>
    <mergeCell ref="F19:F21"/>
    <mergeCell ref="F11:F13"/>
    <mergeCell ref="F14:F16"/>
    <mergeCell ref="D19:E19"/>
    <mergeCell ref="D20:E20"/>
    <mergeCell ref="D21:E21"/>
    <mergeCell ref="N22:N24"/>
    <mergeCell ref="A2:A17"/>
    <mergeCell ref="B2:B17"/>
    <mergeCell ref="J2:J4"/>
    <mergeCell ref="J5:J10"/>
    <mergeCell ref="I2:I4"/>
    <mergeCell ref="C11:C17"/>
    <mergeCell ref="D11:E17"/>
    <mergeCell ref="I5:I10"/>
    <mergeCell ref="I11:I13"/>
    <mergeCell ref="I14:I16"/>
    <mergeCell ref="J11:J13"/>
    <mergeCell ref="J14:J16"/>
    <mergeCell ref="I19:I21"/>
    <mergeCell ref="J19:J21"/>
    <mergeCell ref="I22:I24"/>
    <mergeCell ref="J22:J24"/>
    <mergeCell ref="M22:M24"/>
    <mergeCell ref="F22:F24"/>
    <mergeCell ref="C22:C24"/>
    <mergeCell ref="D22:E22"/>
    <mergeCell ref="A19:A21"/>
    <mergeCell ref="B19:B21"/>
    <mergeCell ref="A22:A24"/>
    <mergeCell ref="B22:B24"/>
    <mergeCell ref="D23:E23"/>
    <mergeCell ref="D24:E24"/>
    <mergeCell ref="M11:M13"/>
    <mergeCell ref="N11:N13"/>
    <mergeCell ref="M14:M16"/>
    <mergeCell ref="N14:N16"/>
    <mergeCell ref="M19:M21"/>
    <mergeCell ref="N19:N21"/>
    <mergeCell ref="K1:L1"/>
    <mergeCell ref="M2:M4"/>
    <mergeCell ref="N2:N4"/>
    <mergeCell ref="M5:M10"/>
    <mergeCell ref="N5:N1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H2:H24 L2:L24</xm:sqref>
        </x14:dataValidation>
        <x14:dataValidation type="list" allowBlank="1" showInputMessage="1" showErrorMessage="1">
          <x14:formula1>
            <xm:f>Kriteria!$A$8:$A$10</xm:f>
          </x14:formula1>
          <xm:sqref>J2:J11 J14 J17:J24 N2:N11 N14 N17:N24</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opLeftCell="K1" zoomScale="86" zoomScaleNormal="86" workbookViewId="0">
      <selection activeCell="M8" sqref="M8"/>
    </sheetView>
  </sheetViews>
  <sheetFormatPr defaultRowHeight="15" x14ac:dyDescent="0.25"/>
  <cols>
    <col min="1" max="1" width="22.28515625" hidden="1" customWidth="1"/>
    <col min="2" max="2" width="41.42578125" hidden="1" customWidth="1"/>
    <col min="3" max="3" width="15.140625" customWidth="1"/>
    <col min="4" max="5" width="17.42578125" customWidth="1"/>
    <col min="6" max="6" width="28.85546875" style="75" customWidth="1"/>
    <col min="7" max="7" width="28.28515625" customWidth="1"/>
    <col min="8" max="8" width="21.140625" style="79" customWidth="1"/>
    <col min="9" max="9" width="27.28515625" customWidth="1"/>
    <col min="10" max="10" width="19.140625" customWidth="1"/>
    <col min="11" max="11" width="28" customWidth="1"/>
    <col min="12" max="12" width="20.85546875" customWidth="1"/>
    <col min="13" max="13" width="27.140625" customWidth="1"/>
    <col min="14" max="14" width="19.42578125" customWidth="1"/>
    <col min="18" max="18" width="9.140625" customWidth="1"/>
    <col min="22" max="23" width="9.140625" customWidth="1"/>
  </cols>
  <sheetData>
    <row r="1" spans="1:14" ht="28.9" customHeight="1" thickBot="1" x14ac:dyDescent="0.3">
      <c r="C1" s="487" t="s">
        <v>338</v>
      </c>
      <c r="D1" s="488"/>
      <c r="E1" s="488"/>
      <c r="F1" s="488"/>
      <c r="G1" s="488"/>
    </row>
    <row r="2" spans="1:14" ht="75" customHeight="1" thickBot="1" x14ac:dyDescent="0.3">
      <c r="A2" s="33" t="s">
        <v>483</v>
      </c>
      <c r="B2" s="49" t="s">
        <v>467</v>
      </c>
      <c r="C2" s="146" t="s">
        <v>0</v>
      </c>
      <c r="D2" s="54" t="s">
        <v>1</v>
      </c>
      <c r="E2" s="146" t="s">
        <v>2</v>
      </c>
      <c r="F2" s="146" t="s">
        <v>3</v>
      </c>
      <c r="G2" s="326" t="s">
        <v>1056</v>
      </c>
      <c r="H2" s="326"/>
      <c r="I2" s="200" t="s">
        <v>1057</v>
      </c>
      <c r="J2" s="200" t="s">
        <v>1058</v>
      </c>
      <c r="K2" s="327" t="s">
        <v>1059</v>
      </c>
      <c r="L2" s="327"/>
      <c r="M2" s="202" t="s">
        <v>1060</v>
      </c>
      <c r="N2" s="202" t="s">
        <v>1168</v>
      </c>
    </row>
    <row r="3" spans="1:14" ht="35.25" customHeight="1" x14ac:dyDescent="0.25">
      <c r="A3" s="420" t="s">
        <v>603</v>
      </c>
      <c r="B3" s="482"/>
      <c r="C3" s="299" t="s">
        <v>379</v>
      </c>
      <c r="D3" s="485" t="s">
        <v>691</v>
      </c>
      <c r="E3" s="485"/>
      <c r="F3" s="292" t="s">
        <v>1268</v>
      </c>
      <c r="G3" s="188" t="s">
        <v>976</v>
      </c>
      <c r="H3" s="174" t="s">
        <v>463</v>
      </c>
      <c r="I3" s="292" t="s">
        <v>1315</v>
      </c>
      <c r="J3" s="316" t="s">
        <v>631</v>
      </c>
      <c r="K3" s="188" t="s">
        <v>976</v>
      </c>
      <c r="L3" s="174" t="s">
        <v>463</v>
      </c>
      <c r="M3" s="292" t="s">
        <v>1315</v>
      </c>
      <c r="N3" s="316" t="s">
        <v>631</v>
      </c>
    </row>
    <row r="4" spans="1:14" ht="35.25" customHeight="1" x14ac:dyDescent="0.25">
      <c r="A4" s="481"/>
      <c r="B4" s="483"/>
      <c r="C4" s="299"/>
      <c r="D4" s="486" t="s">
        <v>646</v>
      </c>
      <c r="E4" s="486"/>
      <c r="F4" s="292"/>
      <c r="G4" s="188" t="s">
        <v>977</v>
      </c>
      <c r="H4" s="174" t="s">
        <v>435</v>
      </c>
      <c r="I4" s="292"/>
      <c r="J4" s="316"/>
      <c r="K4" s="188" t="s">
        <v>977</v>
      </c>
      <c r="L4" s="174" t="s">
        <v>435</v>
      </c>
      <c r="M4" s="292"/>
      <c r="N4" s="316"/>
    </row>
    <row r="5" spans="1:14" ht="39" customHeight="1" x14ac:dyDescent="0.25">
      <c r="A5" s="481"/>
      <c r="B5" s="483"/>
      <c r="C5" s="299"/>
      <c r="D5" s="486"/>
      <c r="E5" s="486"/>
      <c r="F5" s="292"/>
      <c r="G5" s="188" t="s">
        <v>978</v>
      </c>
      <c r="H5" s="174" t="s">
        <v>463</v>
      </c>
      <c r="I5" s="292"/>
      <c r="J5" s="316"/>
      <c r="K5" s="188" t="s">
        <v>978</v>
      </c>
      <c r="L5" s="174" t="s">
        <v>463</v>
      </c>
      <c r="M5" s="292"/>
      <c r="N5" s="316"/>
    </row>
    <row r="6" spans="1:14" ht="112.5" customHeight="1" x14ac:dyDescent="0.25">
      <c r="A6" s="481"/>
      <c r="B6" s="483"/>
      <c r="C6" s="146" t="s">
        <v>380</v>
      </c>
      <c r="D6" s="485" t="s">
        <v>692</v>
      </c>
      <c r="E6" s="485"/>
      <c r="F6" s="188" t="s">
        <v>1316</v>
      </c>
      <c r="G6" s="188" t="s">
        <v>979</v>
      </c>
      <c r="H6" s="174" t="s">
        <v>463</v>
      </c>
      <c r="I6" s="233" t="s">
        <v>1317</v>
      </c>
      <c r="J6" s="173" t="s">
        <v>632</v>
      </c>
      <c r="K6" s="188" t="s">
        <v>979</v>
      </c>
      <c r="L6" s="174" t="s">
        <v>463</v>
      </c>
      <c r="M6" s="233" t="s">
        <v>1481</v>
      </c>
      <c r="N6" s="173" t="s">
        <v>632</v>
      </c>
    </row>
    <row r="7" spans="1:14" ht="29.25" customHeight="1" x14ac:dyDescent="0.25">
      <c r="A7" s="481"/>
      <c r="B7" s="483"/>
      <c r="C7" s="299" t="s">
        <v>381</v>
      </c>
      <c r="D7" s="485" t="s">
        <v>700</v>
      </c>
      <c r="E7" s="485"/>
      <c r="F7" s="185" t="s">
        <v>1313</v>
      </c>
      <c r="G7" s="310" t="s">
        <v>980</v>
      </c>
      <c r="H7" s="480" t="s">
        <v>463</v>
      </c>
      <c r="I7" s="233" t="s">
        <v>1269</v>
      </c>
      <c r="J7" s="316" t="s">
        <v>632</v>
      </c>
      <c r="K7" s="310" t="s">
        <v>980</v>
      </c>
      <c r="L7" s="480" t="s">
        <v>463</v>
      </c>
      <c r="M7" s="233" t="s">
        <v>1269</v>
      </c>
      <c r="N7" s="316" t="s">
        <v>632</v>
      </c>
    </row>
    <row r="8" spans="1:14" ht="34.5" customHeight="1" thickBot="1" x14ac:dyDescent="0.3">
      <c r="A8" s="421"/>
      <c r="B8" s="484"/>
      <c r="C8" s="299"/>
      <c r="D8" s="485"/>
      <c r="E8" s="485"/>
      <c r="F8" s="185" t="s">
        <v>1314</v>
      </c>
      <c r="G8" s="292"/>
      <c r="H8" s="480"/>
      <c r="I8" s="233" t="s">
        <v>1271</v>
      </c>
      <c r="J8" s="316"/>
      <c r="K8" s="292"/>
      <c r="L8" s="480"/>
      <c r="M8" s="233" t="s">
        <v>1270</v>
      </c>
      <c r="N8" s="316"/>
    </row>
  </sheetData>
  <mergeCells count="22">
    <mergeCell ref="I3:I5"/>
    <mergeCell ref="J3:J5"/>
    <mergeCell ref="J7:J8"/>
    <mergeCell ref="C1:G1"/>
    <mergeCell ref="C3:C5"/>
    <mergeCell ref="D3:E3"/>
    <mergeCell ref="F3:F5"/>
    <mergeCell ref="G7:G8"/>
    <mergeCell ref="G2:H2"/>
    <mergeCell ref="H7:H8"/>
    <mergeCell ref="A3:A8"/>
    <mergeCell ref="B3:B8"/>
    <mergeCell ref="D6:E6"/>
    <mergeCell ref="C7:C8"/>
    <mergeCell ref="D7:E8"/>
    <mergeCell ref="D4:E5"/>
    <mergeCell ref="K2:L2"/>
    <mergeCell ref="M3:M5"/>
    <mergeCell ref="N3:N5"/>
    <mergeCell ref="K7:K8"/>
    <mergeCell ref="L7:L8"/>
    <mergeCell ref="N7:N8"/>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H3:H7 L3:L7</xm:sqref>
        </x14:dataValidation>
        <x14:dataValidation type="list" allowBlank="1" showInputMessage="1" showErrorMessage="1">
          <x14:formula1>
            <xm:f>Kriteria!$A$8:$A$10</xm:f>
          </x14:formula1>
          <xm:sqref>J3:J8 N3:N8</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topLeftCell="J7" zoomScale="69" zoomScaleNormal="69" workbookViewId="0">
      <selection activeCell="M17" sqref="M17"/>
    </sheetView>
  </sheetViews>
  <sheetFormatPr defaultRowHeight="15" x14ac:dyDescent="0.25"/>
  <cols>
    <col min="1" max="1" width="22.28515625" style="37" hidden="1" customWidth="1"/>
    <col min="2" max="2" width="41.42578125" hidden="1" customWidth="1"/>
    <col min="3" max="3" width="15" customWidth="1"/>
    <col min="4" max="5" width="22.7109375" customWidth="1"/>
    <col min="6" max="6" width="39.7109375" style="145" customWidth="1"/>
    <col min="7" max="7" width="39.7109375" customWidth="1"/>
    <col min="8" max="8" width="19" style="132" customWidth="1"/>
    <col min="9" max="9" width="32.7109375" customWidth="1"/>
    <col min="10" max="10" width="18.85546875" customWidth="1"/>
    <col min="11" max="11" width="39.140625" customWidth="1"/>
    <col min="12" max="12" width="22.5703125" customWidth="1"/>
    <col min="13" max="13" width="33.140625" customWidth="1"/>
    <col min="14" max="14" width="20.5703125" customWidth="1"/>
  </cols>
  <sheetData>
    <row r="1" spans="1:14" ht="79.5" customHeight="1" thickBot="1" x14ac:dyDescent="0.3">
      <c r="A1" s="33" t="s">
        <v>483</v>
      </c>
      <c r="B1" s="33" t="s">
        <v>467</v>
      </c>
      <c r="C1" s="4" t="s">
        <v>0</v>
      </c>
      <c r="D1" s="5" t="s">
        <v>1</v>
      </c>
      <c r="E1" s="3" t="s">
        <v>2</v>
      </c>
      <c r="F1" s="4" t="s">
        <v>3</v>
      </c>
      <c r="G1" s="449" t="s">
        <v>1056</v>
      </c>
      <c r="H1" s="449"/>
      <c r="I1" s="205" t="s">
        <v>1057</v>
      </c>
      <c r="J1" s="205" t="s">
        <v>1058</v>
      </c>
      <c r="K1" s="450" t="s">
        <v>1059</v>
      </c>
      <c r="L1" s="450"/>
      <c r="M1" s="271" t="s">
        <v>1060</v>
      </c>
      <c r="N1" s="271" t="s">
        <v>1168</v>
      </c>
    </row>
    <row r="2" spans="1:14" ht="54.75" customHeight="1" thickBot="1" x14ac:dyDescent="0.3">
      <c r="A2" s="372" t="s">
        <v>604</v>
      </c>
      <c r="B2" s="465"/>
      <c r="C2" s="160" t="s">
        <v>382</v>
      </c>
      <c r="D2" s="506" t="s">
        <v>701</v>
      </c>
      <c r="E2" s="507"/>
      <c r="F2" s="151" t="s">
        <v>662</v>
      </c>
      <c r="G2" s="158" t="s">
        <v>981</v>
      </c>
      <c r="H2" s="92" t="s">
        <v>463</v>
      </c>
      <c r="I2" s="489" t="s">
        <v>1318</v>
      </c>
      <c r="J2" s="491" t="s">
        <v>631</v>
      </c>
      <c r="K2" s="158" t="s">
        <v>981</v>
      </c>
      <c r="L2" s="92" t="s">
        <v>463</v>
      </c>
      <c r="M2" s="489" t="s">
        <v>1318</v>
      </c>
      <c r="N2" s="491" t="s">
        <v>631</v>
      </c>
    </row>
    <row r="3" spans="1:14" ht="57" customHeight="1" thickBot="1" x14ac:dyDescent="0.3">
      <c r="A3" s="372"/>
      <c r="B3" s="465"/>
      <c r="C3" s="154"/>
      <c r="D3" s="508"/>
      <c r="E3" s="509"/>
      <c r="F3" s="159" t="s">
        <v>982</v>
      </c>
      <c r="G3" s="158" t="s">
        <v>983</v>
      </c>
      <c r="H3" s="92" t="s">
        <v>463</v>
      </c>
      <c r="I3" s="490"/>
      <c r="J3" s="492"/>
      <c r="K3" s="158" t="s">
        <v>983</v>
      </c>
      <c r="L3" s="92" t="s">
        <v>463</v>
      </c>
      <c r="M3" s="490"/>
      <c r="N3" s="492"/>
    </row>
    <row r="4" spans="1:14" ht="78" customHeight="1" thickBot="1" x14ac:dyDescent="0.3">
      <c r="A4" s="372"/>
      <c r="B4" s="465"/>
      <c r="C4" s="510" t="s">
        <v>383</v>
      </c>
      <c r="D4" s="500" t="s">
        <v>384</v>
      </c>
      <c r="E4" s="501"/>
      <c r="F4" s="489" t="s">
        <v>394</v>
      </c>
      <c r="G4" s="151" t="s">
        <v>984</v>
      </c>
      <c r="H4" s="92" t="s">
        <v>463</v>
      </c>
      <c r="I4" s="489" t="s">
        <v>1319</v>
      </c>
      <c r="J4" s="491" t="s">
        <v>631</v>
      </c>
      <c r="K4" s="151" t="s">
        <v>984</v>
      </c>
      <c r="L4" s="92" t="s">
        <v>463</v>
      </c>
      <c r="M4" s="489" t="s">
        <v>1319</v>
      </c>
      <c r="N4" s="491" t="s">
        <v>631</v>
      </c>
    </row>
    <row r="5" spans="1:14" ht="41.25" customHeight="1" thickBot="1" x14ac:dyDescent="0.3">
      <c r="A5" s="81"/>
      <c r="B5" s="87"/>
      <c r="C5" s="413"/>
      <c r="D5" s="502"/>
      <c r="E5" s="503"/>
      <c r="F5" s="493"/>
      <c r="G5" s="151" t="s">
        <v>985</v>
      </c>
      <c r="H5" s="92" t="s">
        <v>463</v>
      </c>
      <c r="I5" s="493"/>
      <c r="J5" s="494"/>
      <c r="K5" s="151" t="s">
        <v>985</v>
      </c>
      <c r="L5" s="92" t="s">
        <v>463</v>
      </c>
      <c r="M5" s="493"/>
      <c r="N5" s="494"/>
    </row>
    <row r="6" spans="1:14" ht="40.5" customHeight="1" thickBot="1" x14ac:dyDescent="0.3">
      <c r="A6" s="81"/>
      <c r="B6" s="87"/>
      <c r="C6" s="413"/>
      <c r="D6" s="502"/>
      <c r="E6" s="503"/>
      <c r="F6" s="493"/>
      <c r="G6" s="151" t="s">
        <v>986</v>
      </c>
      <c r="H6" s="92" t="s">
        <v>463</v>
      </c>
      <c r="I6" s="493"/>
      <c r="J6" s="494"/>
      <c r="K6" s="151" t="s">
        <v>986</v>
      </c>
      <c r="L6" s="92" t="s">
        <v>463</v>
      </c>
      <c r="M6" s="493"/>
      <c r="N6" s="494"/>
    </row>
    <row r="7" spans="1:14" ht="43.5" customHeight="1" thickBot="1" x14ac:dyDescent="0.3">
      <c r="A7" s="81"/>
      <c r="B7" s="87"/>
      <c r="C7" s="413"/>
      <c r="D7" s="502"/>
      <c r="E7" s="503"/>
      <c r="F7" s="493"/>
      <c r="G7" s="151" t="s">
        <v>987</v>
      </c>
      <c r="H7" s="92" t="s">
        <v>463</v>
      </c>
      <c r="I7" s="493"/>
      <c r="J7" s="494"/>
      <c r="K7" s="151" t="s">
        <v>987</v>
      </c>
      <c r="L7" s="92" t="s">
        <v>463</v>
      </c>
      <c r="M7" s="493"/>
      <c r="N7" s="494"/>
    </row>
    <row r="8" spans="1:14" ht="45" customHeight="1" thickBot="1" x14ac:dyDescent="0.3">
      <c r="A8" s="372" t="s">
        <v>605</v>
      </c>
      <c r="B8" s="465"/>
      <c r="C8" s="419"/>
      <c r="D8" s="504"/>
      <c r="E8" s="505"/>
      <c r="F8" s="490"/>
      <c r="G8" s="118" t="s">
        <v>647</v>
      </c>
      <c r="H8" s="92" t="s">
        <v>463</v>
      </c>
      <c r="I8" s="490"/>
      <c r="J8" s="492"/>
      <c r="K8" s="118" t="s">
        <v>647</v>
      </c>
      <c r="L8" s="92" t="s">
        <v>463</v>
      </c>
      <c r="M8" s="490"/>
      <c r="N8" s="492"/>
    </row>
    <row r="9" spans="1:14" ht="43.15" customHeight="1" thickBot="1" x14ac:dyDescent="0.3">
      <c r="A9" s="372"/>
      <c r="B9" s="465"/>
      <c r="C9" s="139" t="s">
        <v>385</v>
      </c>
      <c r="D9" s="495" t="s">
        <v>386</v>
      </c>
      <c r="E9" s="495"/>
      <c r="F9" s="151" t="s">
        <v>1272</v>
      </c>
      <c r="G9" s="151" t="s">
        <v>988</v>
      </c>
      <c r="H9" s="92" t="s">
        <v>435</v>
      </c>
      <c r="I9" s="150" t="s">
        <v>1320</v>
      </c>
      <c r="J9" s="213" t="s">
        <v>632</v>
      </c>
      <c r="K9" s="151" t="s">
        <v>988</v>
      </c>
      <c r="L9" s="92" t="s">
        <v>435</v>
      </c>
      <c r="M9" s="150" t="s">
        <v>1320</v>
      </c>
      <c r="N9" s="213" t="s">
        <v>632</v>
      </c>
    </row>
    <row r="10" spans="1:14" ht="50.25" customHeight="1" thickBot="1" x14ac:dyDescent="0.3">
      <c r="A10" s="372" t="s">
        <v>606</v>
      </c>
      <c r="B10" s="465"/>
      <c r="C10" s="336" t="s">
        <v>387</v>
      </c>
      <c r="D10" s="496" t="s">
        <v>693</v>
      </c>
      <c r="E10" s="496"/>
      <c r="F10" s="149" t="s">
        <v>389</v>
      </c>
      <c r="G10" s="151" t="s">
        <v>989</v>
      </c>
      <c r="H10" s="92" t="s">
        <v>435</v>
      </c>
      <c r="I10" s="341" t="s">
        <v>1321</v>
      </c>
      <c r="J10" s="497" t="s">
        <v>632</v>
      </c>
      <c r="K10" s="151" t="s">
        <v>989</v>
      </c>
      <c r="L10" s="92" t="s">
        <v>435</v>
      </c>
      <c r="M10" s="341" t="s">
        <v>1321</v>
      </c>
      <c r="N10" s="497" t="s">
        <v>632</v>
      </c>
    </row>
    <row r="11" spans="1:14" ht="43.5" customHeight="1" thickBot="1" x14ac:dyDescent="0.3">
      <c r="A11" s="372"/>
      <c r="B11" s="465"/>
      <c r="C11" s="336"/>
      <c r="D11" s="496"/>
      <c r="E11" s="496"/>
      <c r="F11" s="149" t="s">
        <v>390</v>
      </c>
      <c r="G11" s="151" t="s">
        <v>990</v>
      </c>
      <c r="H11" s="92" t="s">
        <v>435</v>
      </c>
      <c r="I11" s="341"/>
      <c r="J11" s="498"/>
      <c r="K11" s="151" t="s">
        <v>990</v>
      </c>
      <c r="L11" s="92" t="s">
        <v>435</v>
      </c>
      <c r="M11" s="341"/>
      <c r="N11" s="498"/>
    </row>
    <row r="12" spans="1:14" ht="39.6" customHeight="1" thickBot="1" x14ac:dyDescent="0.3">
      <c r="A12" s="372"/>
      <c r="B12" s="465"/>
      <c r="C12" s="336"/>
      <c r="D12" s="496"/>
      <c r="E12" s="496"/>
      <c r="F12" s="149" t="s">
        <v>391</v>
      </c>
      <c r="G12" s="151" t="s">
        <v>991</v>
      </c>
      <c r="H12" s="92" t="s">
        <v>435</v>
      </c>
      <c r="I12" s="341"/>
      <c r="J12" s="498"/>
      <c r="K12" s="151" t="s">
        <v>991</v>
      </c>
      <c r="L12" s="92" t="s">
        <v>435</v>
      </c>
      <c r="M12" s="341"/>
      <c r="N12" s="498"/>
    </row>
    <row r="13" spans="1:14" ht="54" customHeight="1" thickBot="1" x14ac:dyDescent="0.3">
      <c r="A13" s="372"/>
      <c r="B13" s="465"/>
      <c r="C13" s="336"/>
      <c r="D13" s="496"/>
      <c r="E13" s="496"/>
      <c r="F13" s="149" t="s">
        <v>388</v>
      </c>
      <c r="G13" s="151" t="s">
        <v>992</v>
      </c>
      <c r="H13" s="92" t="s">
        <v>1072</v>
      </c>
      <c r="I13" s="341"/>
      <c r="J13" s="498"/>
      <c r="K13" s="151" t="s">
        <v>992</v>
      </c>
      <c r="L13" s="92" t="s">
        <v>1072</v>
      </c>
      <c r="M13" s="341"/>
      <c r="N13" s="498"/>
    </row>
    <row r="14" spans="1:14" ht="70.5" customHeight="1" thickBot="1" x14ac:dyDescent="0.3">
      <c r="A14" s="372"/>
      <c r="B14" s="465"/>
      <c r="C14" s="336"/>
      <c r="D14" s="496"/>
      <c r="E14" s="496"/>
      <c r="F14" s="127"/>
      <c r="G14" s="151" t="s">
        <v>993</v>
      </c>
      <c r="H14" s="92" t="s">
        <v>1072</v>
      </c>
      <c r="I14" s="341"/>
      <c r="J14" s="499"/>
      <c r="K14" s="151" t="s">
        <v>993</v>
      </c>
      <c r="L14" s="92" t="s">
        <v>1072</v>
      </c>
      <c r="M14" s="341"/>
      <c r="N14" s="499"/>
    </row>
    <row r="15" spans="1:14" ht="96.75" customHeight="1" thickBot="1" x14ac:dyDescent="0.3">
      <c r="A15" s="372"/>
      <c r="B15" s="465"/>
      <c r="C15" s="139" t="s">
        <v>392</v>
      </c>
      <c r="D15" s="495" t="s">
        <v>393</v>
      </c>
      <c r="E15" s="495"/>
      <c r="F15" s="149" t="s">
        <v>395</v>
      </c>
      <c r="G15" s="151" t="s">
        <v>994</v>
      </c>
      <c r="H15" s="92" t="s">
        <v>435</v>
      </c>
      <c r="I15" s="149" t="s">
        <v>1322</v>
      </c>
      <c r="J15" s="212" t="s">
        <v>632</v>
      </c>
      <c r="K15" s="151" t="s">
        <v>994</v>
      </c>
      <c r="L15" s="92" t="s">
        <v>435</v>
      </c>
      <c r="M15" s="149" t="s">
        <v>1322</v>
      </c>
      <c r="N15" s="212" t="s">
        <v>632</v>
      </c>
    </row>
  </sheetData>
  <mergeCells count="28">
    <mergeCell ref="M10:M14"/>
    <mergeCell ref="N10:N14"/>
    <mergeCell ref="A10:A15"/>
    <mergeCell ref="B10:B15"/>
    <mergeCell ref="D15:E15"/>
    <mergeCell ref="C10:C14"/>
    <mergeCell ref="I10:I14"/>
    <mergeCell ref="A2:A4"/>
    <mergeCell ref="B2:B4"/>
    <mergeCell ref="B8:B9"/>
    <mergeCell ref="A8:A9"/>
    <mergeCell ref="C4:C8"/>
    <mergeCell ref="D9:E9"/>
    <mergeCell ref="D10:E14"/>
    <mergeCell ref="J10:J14"/>
    <mergeCell ref="G1:H1"/>
    <mergeCell ref="K1:L1"/>
    <mergeCell ref="D4:E8"/>
    <mergeCell ref="D2:E3"/>
    <mergeCell ref="F4:F8"/>
    <mergeCell ref="I4:I8"/>
    <mergeCell ref="J4:J8"/>
    <mergeCell ref="M2:M3"/>
    <mergeCell ref="N2:N3"/>
    <mergeCell ref="M4:M8"/>
    <mergeCell ref="N4:N8"/>
    <mergeCell ref="I2:I3"/>
    <mergeCell ref="J2:J3"/>
  </mergeCell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Kriteria!$A$8:$A$10</xm:f>
          </x14:formula1>
          <xm:sqref>J2 J15 J9:J10 J4 N2 N15 N9:N10 N4</xm:sqref>
        </x14:dataValidation>
        <x14:dataValidation type="list" allowBlank="1" showInputMessage="1" showErrorMessage="1">
          <x14:formula1>
            <xm:f>Kriteria!$A$1:$A$3</xm:f>
          </x14:formula1>
          <xm:sqref>H2:H15 L2:L15</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topLeftCell="J1" zoomScale="77" zoomScaleNormal="77" workbookViewId="0">
      <selection activeCell="K10" sqref="K10"/>
    </sheetView>
  </sheetViews>
  <sheetFormatPr defaultRowHeight="15" x14ac:dyDescent="0.25"/>
  <cols>
    <col min="1" max="1" width="22.28515625" hidden="1" customWidth="1"/>
    <col min="2" max="2" width="41.42578125" hidden="1" customWidth="1"/>
    <col min="3" max="3" width="12.28515625" customWidth="1"/>
    <col min="4" max="4" width="16.5703125" customWidth="1"/>
    <col min="5" max="5" width="15.5703125" customWidth="1"/>
    <col min="6" max="6" width="26.140625" style="75" customWidth="1"/>
    <col min="7" max="7" width="30.5703125" customWidth="1"/>
    <col min="8" max="8" width="16.42578125" style="132" customWidth="1"/>
    <col min="9" max="9" width="24" customWidth="1"/>
    <col min="10" max="10" width="13.85546875" customWidth="1"/>
    <col min="11" max="11" width="29.7109375" customWidth="1"/>
    <col min="12" max="12" width="16.5703125" customWidth="1"/>
    <col min="13" max="13" width="25.42578125" customWidth="1"/>
    <col min="14" max="14" width="15" customWidth="1"/>
  </cols>
  <sheetData>
    <row r="1" spans="1:14" ht="70.900000000000006" customHeight="1" thickBot="1" x14ac:dyDescent="0.3">
      <c r="A1" s="33" t="s">
        <v>483</v>
      </c>
      <c r="B1" s="33" t="s">
        <v>467</v>
      </c>
      <c r="C1" s="31" t="s">
        <v>0</v>
      </c>
      <c r="D1" s="32" t="s">
        <v>1</v>
      </c>
      <c r="E1" s="30" t="s">
        <v>2</v>
      </c>
      <c r="F1" s="88" t="s">
        <v>3</v>
      </c>
      <c r="G1" s="449" t="s">
        <v>1056</v>
      </c>
      <c r="H1" s="449"/>
      <c r="I1" s="205" t="s">
        <v>1057</v>
      </c>
      <c r="J1" s="205" t="s">
        <v>1058</v>
      </c>
      <c r="K1" s="450" t="s">
        <v>1059</v>
      </c>
      <c r="L1" s="450"/>
      <c r="M1" s="271" t="s">
        <v>1060</v>
      </c>
      <c r="N1" s="271" t="s">
        <v>1168</v>
      </c>
    </row>
    <row r="2" spans="1:14" ht="47.25" customHeight="1" x14ac:dyDescent="0.25">
      <c r="A2" s="514" t="s">
        <v>607</v>
      </c>
      <c r="B2" s="517"/>
      <c r="C2" s="527" t="s">
        <v>396</v>
      </c>
      <c r="D2" s="521" t="s">
        <v>703</v>
      </c>
      <c r="E2" s="522"/>
      <c r="F2" s="511" t="s">
        <v>702</v>
      </c>
      <c r="G2" s="80" t="s">
        <v>995</v>
      </c>
      <c r="H2" s="129" t="s">
        <v>463</v>
      </c>
      <c r="I2" s="511" t="s">
        <v>1323</v>
      </c>
      <c r="J2" s="428" t="s">
        <v>631</v>
      </c>
      <c r="K2" s="147" t="s">
        <v>995</v>
      </c>
      <c r="L2" s="144" t="s">
        <v>463</v>
      </c>
      <c r="M2" s="511" t="s">
        <v>1323</v>
      </c>
      <c r="N2" s="428" t="s">
        <v>631</v>
      </c>
    </row>
    <row r="3" spans="1:14" ht="58.5" customHeight="1" x14ac:dyDescent="0.25">
      <c r="A3" s="515"/>
      <c r="B3" s="518"/>
      <c r="C3" s="528"/>
      <c r="D3" s="523"/>
      <c r="E3" s="524"/>
      <c r="F3" s="512"/>
      <c r="G3" s="80" t="s">
        <v>996</v>
      </c>
      <c r="H3" s="129" t="s">
        <v>463</v>
      </c>
      <c r="I3" s="512"/>
      <c r="J3" s="432"/>
      <c r="K3" s="147" t="s">
        <v>996</v>
      </c>
      <c r="L3" s="144" t="s">
        <v>463</v>
      </c>
      <c r="M3" s="512"/>
      <c r="N3" s="432"/>
    </row>
    <row r="4" spans="1:14" ht="58.5" customHeight="1" x14ac:dyDescent="0.25">
      <c r="A4" s="515"/>
      <c r="B4" s="518"/>
      <c r="C4" s="529"/>
      <c r="D4" s="525"/>
      <c r="E4" s="526"/>
      <c r="F4" s="513"/>
      <c r="G4" s="131" t="s">
        <v>1037</v>
      </c>
      <c r="H4" s="129" t="s">
        <v>463</v>
      </c>
      <c r="I4" s="513"/>
      <c r="J4" s="429"/>
      <c r="K4" s="147" t="s">
        <v>1037</v>
      </c>
      <c r="L4" s="144" t="s">
        <v>463</v>
      </c>
      <c r="M4" s="513"/>
      <c r="N4" s="429"/>
    </row>
    <row r="5" spans="1:14" ht="37.5" customHeight="1" x14ac:dyDescent="0.25">
      <c r="A5" s="515"/>
      <c r="B5" s="518"/>
      <c r="C5" s="520" t="s">
        <v>397</v>
      </c>
      <c r="D5" s="466" t="s">
        <v>398</v>
      </c>
      <c r="E5" s="466"/>
      <c r="F5" s="460" t="s">
        <v>399</v>
      </c>
      <c r="G5" s="80" t="s">
        <v>997</v>
      </c>
      <c r="H5" s="129" t="s">
        <v>463</v>
      </c>
      <c r="I5" s="460" t="s">
        <v>1324</v>
      </c>
      <c r="J5" s="428" t="s">
        <v>631</v>
      </c>
      <c r="K5" s="147" t="s">
        <v>997</v>
      </c>
      <c r="L5" s="144" t="s">
        <v>463</v>
      </c>
      <c r="M5" s="460" t="s">
        <v>1324</v>
      </c>
      <c r="N5" s="428" t="s">
        <v>631</v>
      </c>
    </row>
    <row r="6" spans="1:14" ht="76.5" customHeight="1" thickBot="1" x14ac:dyDescent="0.3">
      <c r="A6" s="516"/>
      <c r="B6" s="519"/>
      <c r="C6" s="520"/>
      <c r="D6" s="466"/>
      <c r="E6" s="466"/>
      <c r="F6" s="460"/>
      <c r="G6" s="80" t="s">
        <v>998</v>
      </c>
      <c r="H6" s="129" t="s">
        <v>463</v>
      </c>
      <c r="I6" s="460"/>
      <c r="J6" s="429"/>
      <c r="K6" s="147" t="s">
        <v>998</v>
      </c>
      <c r="L6" s="144" t="s">
        <v>463</v>
      </c>
      <c r="M6" s="460"/>
      <c r="N6" s="429"/>
    </row>
  </sheetData>
  <mergeCells count="18">
    <mergeCell ref="A2:A6"/>
    <mergeCell ref="B2:B6"/>
    <mergeCell ref="C5:C6"/>
    <mergeCell ref="D5:E6"/>
    <mergeCell ref="F5:F6"/>
    <mergeCell ref="D2:E4"/>
    <mergeCell ref="F2:F4"/>
    <mergeCell ref="C2:C4"/>
    <mergeCell ref="G1:H1"/>
    <mergeCell ref="K1:L1"/>
    <mergeCell ref="M2:M4"/>
    <mergeCell ref="N2:N4"/>
    <mergeCell ref="M5:M6"/>
    <mergeCell ref="N5:N6"/>
    <mergeCell ref="I5:I6"/>
    <mergeCell ref="J5:J6"/>
    <mergeCell ref="I2:I4"/>
    <mergeCell ref="J2:J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H2:H6 L2:L6</xm:sqref>
        </x14:dataValidation>
        <x14:dataValidation type="list" allowBlank="1" showInputMessage="1" showErrorMessage="1">
          <x14:formula1>
            <xm:f>Kriteria!$A$8:$A$10</xm:f>
          </x14:formula1>
          <xm:sqref>J2 J5:J6 N2 N5:N6</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
  <sheetViews>
    <sheetView topLeftCell="J1" zoomScale="80" zoomScaleNormal="80" workbookViewId="0">
      <selection activeCell="M3" sqref="M3"/>
    </sheetView>
  </sheetViews>
  <sheetFormatPr defaultRowHeight="15" x14ac:dyDescent="0.25"/>
  <cols>
    <col min="1" max="1" width="22.28515625" hidden="1" customWidth="1"/>
    <col min="2" max="2" width="41.42578125" hidden="1" customWidth="1"/>
    <col min="3" max="3" width="13.140625" customWidth="1"/>
    <col min="4" max="4" width="19.5703125" customWidth="1"/>
    <col min="5" max="5" width="20.5703125" customWidth="1"/>
    <col min="6" max="6" width="25.5703125" style="75" customWidth="1"/>
    <col min="7" max="7" width="29" style="64" customWidth="1"/>
    <col min="8" max="8" width="16.7109375" customWidth="1"/>
    <col min="9" max="9" width="22" customWidth="1"/>
    <col min="10" max="10" width="16.5703125" customWidth="1"/>
    <col min="11" max="11" width="27.5703125" customWidth="1"/>
    <col min="12" max="12" width="16.140625" customWidth="1"/>
    <col min="13" max="13" width="23" customWidth="1"/>
    <col min="14" max="14" width="15.85546875" customWidth="1"/>
  </cols>
  <sheetData>
    <row r="1" spans="1:14" ht="38.450000000000003" customHeight="1" thickBot="1" x14ac:dyDescent="0.3">
      <c r="C1" s="487" t="s">
        <v>340</v>
      </c>
      <c r="D1" s="488"/>
      <c r="E1" s="488"/>
      <c r="F1" s="488"/>
      <c r="G1" s="488"/>
    </row>
    <row r="2" spans="1:14" ht="73.5" customHeight="1" thickBot="1" x14ac:dyDescent="0.3">
      <c r="A2" s="33" t="s">
        <v>483</v>
      </c>
      <c r="B2" s="49" t="s">
        <v>467</v>
      </c>
      <c r="C2" s="165" t="s">
        <v>0</v>
      </c>
      <c r="D2" s="234" t="s">
        <v>1</v>
      </c>
      <c r="E2" s="165" t="s">
        <v>2</v>
      </c>
      <c r="F2" s="165" t="s">
        <v>3</v>
      </c>
      <c r="G2" s="449" t="s">
        <v>1056</v>
      </c>
      <c r="H2" s="449"/>
      <c r="I2" s="205" t="s">
        <v>1057</v>
      </c>
      <c r="J2" s="205" t="s">
        <v>1058</v>
      </c>
      <c r="K2" s="450" t="s">
        <v>1059</v>
      </c>
      <c r="L2" s="450"/>
      <c r="M2" s="206" t="s">
        <v>1060</v>
      </c>
      <c r="N2" s="206" t="s">
        <v>1168</v>
      </c>
    </row>
    <row r="3" spans="1:14" ht="100.5" customHeight="1" thickBot="1" x14ac:dyDescent="0.3">
      <c r="A3" s="44" t="s">
        <v>609</v>
      </c>
      <c r="B3" s="109"/>
      <c r="C3" s="235" t="s">
        <v>608</v>
      </c>
      <c r="D3" s="411" t="s">
        <v>400</v>
      </c>
      <c r="E3" s="411"/>
      <c r="F3" s="147" t="s">
        <v>401</v>
      </c>
      <c r="G3" s="147" t="s">
        <v>931</v>
      </c>
      <c r="H3" s="144" t="s">
        <v>435</v>
      </c>
      <c r="I3" s="137" t="s">
        <v>1325</v>
      </c>
      <c r="J3" s="141" t="s">
        <v>632</v>
      </c>
      <c r="K3" s="147" t="s">
        <v>931</v>
      </c>
      <c r="L3" s="144" t="s">
        <v>435</v>
      </c>
      <c r="M3" s="137" t="s">
        <v>1325</v>
      </c>
      <c r="N3" s="141" t="s">
        <v>632</v>
      </c>
    </row>
  </sheetData>
  <mergeCells count="4">
    <mergeCell ref="C1:G1"/>
    <mergeCell ref="D3:E3"/>
    <mergeCell ref="G2:H2"/>
    <mergeCell ref="K2:L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H3 L3</xm:sqref>
        </x14:dataValidation>
        <x14:dataValidation type="list" allowBlank="1" showInputMessage="1" showErrorMessage="1">
          <x14:formula1>
            <xm:f>Kriteria!$A$8:$A$10</xm:f>
          </x14:formula1>
          <xm:sqref>J3 N3</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opLeftCell="I1" zoomScale="71" zoomScaleNormal="71" workbookViewId="0">
      <selection activeCell="M7" sqref="M7:M10"/>
    </sheetView>
  </sheetViews>
  <sheetFormatPr defaultRowHeight="15" x14ac:dyDescent="0.25"/>
  <cols>
    <col min="1" max="1" width="22.28515625" style="37" hidden="1" customWidth="1"/>
    <col min="2" max="2" width="41.42578125" hidden="1" customWidth="1"/>
    <col min="3" max="3" width="11.5703125" customWidth="1"/>
    <col min="4" max="5" width="22.28515625" customWidth="1"/>
    <col min="6" max="6" width="34.28515625" style="79" customWidth="1"/>
    <col min="7" max="7" width="25.85546875" customWidth="1"/>
    <col min="8" max="8" width="18.28515625" customWidth="1"/>
    <col min="9" max="9" width="23.42578125" customWidth="1"/>
    <col min="10" max="10" width="16.42578125" customWidth="1"/>
    <col min="11" max="11" width="23.7109375" customWidth="1"/>
    <col min="12" max="12" width="18.85546875" customWidth="1"/>
    <col min="13" max="13" width="22.5703125" customWidth="1"/>
    <col min="14" max="14" width="18.42578125" customWidth="1"/>
  </cols>
  <sheetData>
    <row r="1" spans="1:14" ht="75.75" thickBot="1" x14ac:dyDescent="0.3">
      <c r="A1" s="33" t="s">
        <v>483</v>
      </c>
      <c r="B1" s="33" t="s">
        <v>467</v>
      </c>
      <c r="C1" s="9" t="s">
        <v>0</v>
      </c>
      <c r="D1" s="10" t="s">
        <v>1</v>
      </c>
      <c r="E1" s="11" t="s">
        <v>2</v>
      </c>
      <c r="F1" s="11" t="s">
        <v>3</v>
      </c>
      <c r="G1" s="449" t="s">
        <v>1056</v>
      </c>
      <c r="H1" s="449"/>
      <c r="I1" s="205" t="s">
        <v>1057</v>
      </c>
      <c r="J1" s="205" t="s">
        <v>1058</v>
      </c>
      <c r="K1" s="450" t="s">
        <v>1059</v>
      </c>
      <c r="L1" s="450"/>
      <c r="M1" s="206" t="s">
        <v>1060</v>
      </c>
      <c r="N1" s="206" t="s">
        <v>1168</v>
      </c>
    </row>
    <row r="2" spans="1:14" ht="80.25" customHeight="1" thickBot="1" x14ac:dyDescent="0.3">
      <c r="A2" s="38" t="s">
        <v>610</v>
      </c>
      <c r="B2" s="41"/>
      <c r="C2" s="12" t="s">
        <v>402</v>
      </c>
      <c r="D2" s="540" t="s">
        <v>704</v>
      </c>
      <c r="E2" s="541"/>
      <c r="F2" s="96" t="s">
        <v>999</v>
      </c>
      <c r="G2" s="96" t="s">
        <v>1004</v>
      </c>
      <c r="H2" s="46" t="s">
        <v>463</v>
      </c>
      <c r="I2" s="96" t="s">
        <v>1326</v>
      </c>
      <c r="J2" s="36" t="s">
        <v>631</v>
      </c>
      <c r="K2" s="151" t="s">
        <v>1004</v>
      </c>
      <c r="L2" s="66" t="s">
        <v>463</v>
      </c>
      <c r="M2" s="151" t="s">
        <v>1326</v>
      </c>
      <c r="N2" s="148" t="s">
        <v>631</v>
      </c>
    </row>
    <row r="3" spans="1:14" ht="48.6" customHeight="1" thickBot="1" x14ac:dyDescent="0.3">
      <c r="A3" s="372" t="s">
        <v>611</v>
      </c>
      <c r="B3" s="530"/>
      <c r="C3" s="531" t="s">
        <v>403</v>
      </c>
      <c r="D3" s="534" t="s">
        <v>404</v>
      </c>
      <c r="E3" s="535"/>
      <c r="F3" s="96" t="s">
        <v>1000</v>
      </c>
      <c r="G3" s="138" t="s">
        <v>1006</v>
      </c>
      <c r="H3" s="66" t="s">
        <v>463</v>
      </c>
      <c r="I3" s="489" t="s">
        <v>1327</v>
      </c>
      <c r="J3" s="380" t="s">
        <v>631</v>
      </c>
      <c r="K3" s="151" t="s">
        <v>1006</v>
      </c>
      <c r="L3" s="66" t="s">
        <v>463</v>
      </c>
      <c r="M3" s="489" t="s">
        <v>1327</v>
      </c>
      <c r="N3" s="380" t="s">
        <v>631</v>
      </c>
    </row>
    <row r="4" spans="1:14" ht="66.75" customHeight="1" thickBot="1" x14ac:dyDescent="0.3">
      <c r="A4" s="372"/>
      <c r="B4" s="530"/>
      <c r="C4" s="532"/>
      <c r="D4" s="536"/>
      <c r="E4" s="537"/>
      <c r="F4" s="96" t="s">
        <v>405</v>
      </c>
      <c r="G4" s="138" t="s">
        <v>1005</v>
      </c>
      <c r="H4" s="66" t="s">
        <v>463</v>
      </c>
      <c r="I4" s="493"/>
      <c r="J4" s="382"/>
      <c r="K4" s="151" t="s">
        <v>1005</v>
      </c>
      <c r="L4" s="66" t="s">
        <v>463</v>
      </c>
      <c r="M4" s="493"/>
      <c r="N4" s="382"/>
    </row>
    <row r="5" spans="1:14" ht="56.25" customHeight="1" thickBot="1" x14ac:dyDescent="0.3">
      <c r="A5" s="372"/>
      <c r="B5" s="530"/>
      <c r="C5" s="532"/>
      <c r="D5" s="536"/>
      <c r="E5" s="537"/>
      <c r="F5" s="96" t="s">
        <v>406</v>
      </c>
      <c r="G5" s="138" t="s">
        <v>1050</v>
      </c>
      <c r="H5" s="66" t="s">
        <v>463</v>
      </c>
      <c r="I5" s="493"/>
      <c r="J5" s="382"/>
      <c r="K5" s="151" t="s">
        <v>1050</v>
      </c>
      <c r="L5" s="66" t="s">
        <v>463</v>
      </c>
      <c r="M5" s="493"/>
      <c r="N5" s="382"/>
    </row>
    <row r="6" spans="1:14" ht="51" customHeight="1" thickBot="1" x14ac:dyDescent="0.3">
      <c r="A6" s="372"/>
      <c r="B6" s="530"/>
      <c r="C6" s="533"/>
      <c r="D6" s="538"/>
      <c r="E6" s="539"/>
      <c r="F6" s="96" t="s">
        <v>407</v>
      </c>
      <c r="G6" s="138" t="s">
        <v>1051</v>
      </c>
      <c r="H6" s="66" t="s">
        <v>463</v>
      </c>
      <c r="I6" s="490"/>
      <c r="J6" s="381"/>
      <c r="K6" s="151" t="s">
        <v>1051</v>
      </c>
      <c r="L6" s="66" t="s">
        <v>463</v>
      </c>
      <c r="M6" s="490"/>
      <c r="N6" s="381"/>
    </row>
    <row r="7" spans="1:14" ht="37.5" customHeight="1" thickBot="1" x14ac:dyDescent="0.3">
      <c r="A7" s="372"/>
      <c r="B7" s="530"/>
      <c r="C7" s="531" t="s">
        <v>408</v>
      </c>
      <c r="D7" s="534" t="s">
        <v>409</v>
      </c>
      <c r="E7" s="535"/>
      <c r="F7" s="96" t="s">
        <v>1001</v>
      </c>
      <c r="G7" s="489" t="s">
        <v>1006</v>
      </c>
      <c r="H7" s="337" t="s">
        <v>463</v>
      </c>
      <c r="I7" s="489" t="s">
        <v>1328</v>
      </c>
      <c r="J7" s="380" t="s">
        <v>631</v>
      </c>
      <c r="K7" s="489" t="s">
        <v>1006</v>
      </c>
      <c r="L7" s="337" t="s">
        <v>463</v>
      </c>
      <c r="M7" s="489" t="s">
        <v>1328</v>
      </c>
      <c r="N7" s="380" t="s">
        <v>631</v>
      </c>
    </row>
    <row r="8" spans="1:14" ht="40.5" customHeight="1" thickBot="1" x14ac:dyDescent="0.3">
      <c r="A8" s="372"/>
      <c r="B8" s="530"/>
      <c r="C8" s="532"/>
      <c r="D8" s="536"/>
      <c r="E8" s="537"/>
      <c r="F8" s="96" t="s">
        <v>1002</v>
      </c>
      <c r="G8" s="493"/>
      <c r="H8" s="462"/>
      <c r="I8" s="493"/>
      <c r="J8" s="382"/>
      <c r="K8" s="493"/>
      <c r="L8" s="462"/>
      <c r="M8" s="493"/>
      <c r="N8" s="382"/>
    </row>
    <row r="9" spans="1:14" ht="41.25" customHeight="1" thickBot="1" x14ac:dyDescent="0.3">
      <c r="A9" s="372"/>
      <c r="B9" s="530"/>
      <c r="C9" s="532"/>
      <c r="D9" s="536"/>
      <c r="E9" s="537"/>
      <c r="F9" s="96" t="s">
        <v>1003</v>
      </c>
      <c r="G9" s="493"/>
      <c r="H9" s="462"/>
      <c r="I9" s="493"/>
      <c r="J9" s="382"/>
      <c r="K9" s="493"/>
      <c r="L9" s="462"/>
      <c r="M9" s="493"/>
      <c r="N9" s="382"/>
    </row>
    <row r="10" spans="1:14" ht="42.75" customHeight="1" thickBot="1" x14ac:dyDescent="0.3">
      <c r="A10" s="372"/>
      <c r="B10" s="530"/>
      <c r="C10" s="533"/>
      <c r="D10" s="538"/>
      <c r="E10" s="539"/>
      <c r="F10" s="96" t="s">
        <v>410</v>
      </c>
      <c r="G10" s="490"/>
      <c r="H10" s="338"/>
      <c r="I10" s="490"/>
      <c r="J10" s="381"/>
      <c r="K10" s="490"/>
      <c r="L10" s="338"/>
      <c r="M10" s="490"/>
      <c r="N10" s="381"/>
    </row>
  </sheetData>
  <mergeCells count="21">
    <mergeCell ref="G1:H1"/>
    <mergeCell ref="K1:L1"/>
    <mergeCell ref="M3:M6"/>
    <mergeCell ref="N3:N6"/>
    <mergeCell ref="K7:K10"/>
    <mergeCell ref="L7:L10"/>
    <mergeCell ref="M7:M10"/>
    <mergeCell ref="N7:N10"/>
    <mergeCell ref="D2:E2"/>
    <mergeCell ref="C3:C6"/>
    <mergeCell ref="D3:E6"/>
    <mergeCell ref="I7:I10"/>
    <mergeCell ref="I3:I6"/>
    <mergeCell ref="G7:G10"/>
    <mergeCell ref="H7:H10"/>
    <mergeCell ref="A3:A10"/>
    <mergeCell ref="B3:B10"/>
    <mergeCell ref="C7:C10"/>
    <mergeCell ref="D7:E10"/>
    <mergeCell ref="J7:J10"/>
    <mergeCell ref="J3:J6"/>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H2:H7 L2:L7</xm:sqref>
        </x14:dataValidation>
        <x14:dataValidation type="list" allowBlank="1" showInputMessage="1" showErrorMessage="1">
          <x14:formula1>
            <xm:f>Kriteria!$A$8:$A$10</xm:f>
          </x14:formula1>
          <xm:sqref>J2:J10 N2:N10</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topLeftCell="J1" zoomScale="69" zoomScaleNormal="69" workbookViewId="0">
      <selection activeCell="M5" sqref="M5:M6"/>
    </sheetView>
  </sheetViews>
  <sheetFormatPr defaultRowHeight="15" x14ac:dyDescent="0.25"/>
  <cols>
    <col min="1" max="1" width="22.28515625" hidden="1" customWidth="1"/>
    <col min="2" max="2" width="41.42578125" hidden="1" customWidth="1"/>
    <col min="3" max="3" width="14.28515625" customWidth="1"/>
    <col min="4" max="4" width="22.7109375" customWidth="1"/>
    <col min="5" max="5" width="20.85546875" customWidth="1"/>
    <col min="6" max="6" width="33.140625" style="75" customWidth="1"/>
    <col min="7" max="7" width="31.28515625" customWidth="1"/>
    <col min="8" max="8" width="18.140625" customWidth="1"/>
    <col min="9" max="9" width="27.28515625" customWidth="1"/>
    <col min="10" max="10" width="14.85546875" customWidth="1"/>
    <col min="11" max="11" width="30" customWidth="1"/>
    <col min="12" max="12" width="19.140625" customWidth="1"/>
    <col min="13" max="13" width="27.42578125" customWidth="1"/>
    <col min="14" max="14" width="18.28515625" customWidth="1"/>
  </cols>
  <sheetData>
    <row r="1" spans="1:14" ht="79.5" customHeight="1" thickBot="1" x14ac:dyDescent="0.3">
      <c r="A1" s="33" t="s">
        <v>483</v>
      </c>
      <c r="B1" s="49" t="s">
        <v>467</v>
      </c>
      <c r="C1" s="157" t="s">
        <v>0</v>
      </c>
      <c r="D1" s="178" t="s">
        <v>1</v>
      </c>
      <c r="E1" s="157" t="s">
        <v>2</v>
      </c>
      <c r="F1" s="157" t="s">
        <v>3</v>
      </c>
      <c r="G1" s="449" t="s">
        <v>1056</v>
      </c>
      <c r="H1" s="449"/>
      <c r="I1" s="205" t="s">
        <v>1057</v>
      </c>
      <c r="J1" s="205" t="s">
        <v>1058</v>
      </c>
      <c r="K1" s="450" t="s">
        <v>1059</v>
      </c>
      <c r="L1" s="450"/>
      <c r="M1" s="206" t="s">
        <v>1060</v>
      </c>
      <c r="N1" s="206" t="s">
        <v>1168</v>
      </c>
    </row>
    <row r="2" spans="1:14" ht="36" customHeight="1" x14ac:dyDescent="0.25">
      <c r="A2" s="455" t="s">
        <v>612</v>
      </c>
      <c r="B2" s="482"/>
      <c r="C2" s="436" t="s">
        <v>411</v>
      </c>
      <c r="D2" s="466" t="s">
        <v>412</v>
      </c>
      <c r="E2" s="466"/>
      <c r="F2" s="460" t="s">
        <v>648</v>
      </c>
      <c r="G2" s="147" t="s">
        <v>1007</v>
      </c>
      <c r="H2" s="144" t="s">
        <v>463</v>
      </c>
      <c r="I2" s="460" t="s">
        <v>1329</v>
      </c>
      <c r="J2" s="542" t="s">
        <v>631</v>
      </c>
      <c r="K2" s="147" t="s">
        <v>1007</v>
      </c>
      <c r="L2" s="144" t="s">
        <v>463</v>
      </c>
      <c r="M2" s="460" t="s">
        <v>1329</v>
      </c>
      <c r="N2" s="542" t="s">
        <v>631</v>
      </c>
    </row>
    <row r="3" spans="1:14" ht="36.75" customHeight="1" x14ac:dyDescent="0.25">
      <c r="A3" s="456"/>
      <c r="B3" s="483"/>
      <c r="C3" s="436"/>
      <c r="D3" s="466"/>
      <c r="E3" s="466"/>
      <c r="F3" s="460"/>
      <c r="G3" s="147" t="s">
        <v>1008</v>
      </c>
      <c r="H3" s="144" t="s">
        <v>463</v>
      </c>
      <c r="I3" s="460"/>
      <c r="J3" s="542"/>
      <c r="K3" s="147" t="s">
        <v>1008</v>
      </c>
      <c r="L3" s="144" t="s">
        <v>463</v>
      </c>
      <c r="M3" s="460"/>
      <c r="N3" s="542"/>
    </row>
    <row r="4" spans="1:14" ht="63.75" customHeight="1" x14ac:dyDescent="0.25">
      <c r="A4" s="456"/>
      <c r="B4" s="483"/>
      <c r="C4" s="436"/>
      <c r="D4" s="466"/>
      <c r="E4" s="466"/>
      <c r="F4" s="460"/>
      <c r="G4" s="147" t="s">
        <v>1009</v>
      </c>
      <c r="H4" s="144" t="s">
        <v>463</v>
      </c>
      <c r="I4" s="460"/>
      <c r="J4" s="542"/>
      <c r="K4" s="147" t="s">
        <v>1009</v>
      </c>
      <c r="L4" s="144" t="s">
        <v>463</v>
      </c>
      <c r="M4" s="460"/>
      <c r="N4" s="542"/>
    </row>
    <row r="5" spans="1:14" ht="39.75" customHeight="1" x14ac:dyDescent="0.25">
      <c r="A5" s="456"/>
      <c r="B5" s="483"/>
      <c r="C5" s="436" t="s">
        <v>413</v>
      </c>
      <c r="D5" s="543" t="s">
        <v>694</v>
      </c>
      <c r="E5" s="543"/>
      <c r="F5" s="147" t="s">
        <v>414</v>
      </c>
      <c r="G5" s="147" t="s">
        <v>1010</v>
      </c>
      <c r="H5" s="144" t="s">
        <v>463</v>
      </c>
      <c r="I5" s="460" t="s">
        <v>1330</v>
      </c>
      <c r="J5" s="542" t="s">
        <v>631</v>
      </c>
      <c r="K5" s="147" t="s">
        <v>1010</v>
      </c>
      <c r="L5" s="144" t="s">
        <v>463</v>
      </c>
      <c r="M5" s="460" t="s">
        <v>1330</v>
      </c>
      <c r="N5" s="542" t="s">
        <v>631</v>
      </c>
    </row>
    <row r="6" spans="1:14" ht="126.75" customHeight="1" x14ac:dyDescent="0.25">
      <c r="A6" s="456"/>
      <c r="B6" s="483"/>
      <c r="C6" s="436"/>
      <c r="D6" s="543"/>
      <c r="E6" s="543"/>
      <c r="F6" s="164" t="s">
        <v>649</v>
      </c>
      <c r="G6" s="147" t="s">
        <v>1011</v>
      </c>
      <c r="H6" s="144" t="s">
        <v>463</v>
      </c>
      <c r="I6" s="460"/>
      <c r="J6" s="542"/>
      <c r="K6" s="147" t="s">
        <v>1011</v>
      </c>
      <c r="L6" s="144" t="s">
        <v>463</v>
      </c>
      <c r="M6" s="460"/>
      <c r="N6" s="542"/>
    </row>
  </sheetData>
  <mergeCells count="17">
    <mergeCell ref="C5:C6"/>
    <mergeCell ref="F2:F4"/>
    <mergeCell ref="D5:E6"/>
    <mergeCell ref="A2:A6"/>
    <mergeCell ref="B2:B6"/>
    <mergeCell ref="C2:C4"/>
    <mergeCell ref="D2:E4"/>
    <mergeCell ref="I2:I4"/>
    <mergeCell ref="J2:J4"/>
    <mergeCell ref="I5:I6"/>
    <mergeCell ref="K1:L1"/>
    <mergeCell ref="G1:H1"/>
    <mergeCell ref="M2:M4"/>
    <mergeCell ref="N2:N4"/>
    <mergeCell ref="M5:M6"/>
    <mergeCell ref="N5:N6"/>
    <mergeCell ref="J5:J6"/>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H2:H6 L2:L6</xm:sqref>
        </x14:dataValidation>
        <x14:dataValidation type="list" allowBlank="1" showInputMessage="1" showErrorMessage="1">
          <x14:formula1>
            <xm:f>Kriteria!$A$8:$A$10</xm:f>
          </x14:formula1>
          <xm:sqref>J2:J6 N2:N6</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topLeftCell="J2" zoomScale="69" zoomScaleNormal="69" workbookViewId="0">
      <selection activeCell="M3" sqref="M3:M7"/>
    </sheetView>
  </sheetViews>
  <sheetFormatPr defaultRowHeight="15" x14ac:dyDescent="0.25"/>
  <cols>
    <col min="1" max="1" width="22.28515625" hidden="1" customWidth="1"/>
    <col min="2" max="2" width="41.42578125" hidden="1" customWidth="1"/>
    <col min="3" max="3" width="13.7109375" customWidth="1"/>
    <col min="4" max="5" width="18.5703125" customWidth="1"/>
    <col min="6" max="6" width="31.7109375" customWidth="1"/>
    <col min="7" max="7" width="24.85546875" customWidth="1"/>
    <col min="8" max="8" width="16.7109375" customWidth="1"/>
    <col min="9" max="9" width="29.5703125" style="35" customWidth="1"/>
    <col min="10" max="10" width="18.7109375" customWidth="1"/>
    <col min="11" max="11" width="27" customWidth="1"/>
    <col min="12" max="12" width="19.85546875" customWidth="1"/>
    <col min="13" max="13" width="30.28515625" customWidth="1"/>
    <col min="14" max="14" width="19.28515625" customWidth="1"/>
  </cols>
  <sheetData>
    <row r="1" spans="1:14" ht="43.15" customHeight="1" thickBot="1" x14ac:dyDescent="0.3">
      <c r="C1" s="487" t="s">
        <v>343</v>
      </c>
      <c r="D1" s="488"/>
      <c r="E1" s="488"/>
      <c r="F1" s="488"/>
      <c r="G1" s="488"/>
      <c r="I1"/>
    </row>
    <row r="2" spans="1:14" ht="69" customHeight="1" thickBot="1" x14ac:dyDescent="0.3">
      <c r="A2" s="33" t="s">
        <v>483</v>
      </c>
      <c r="B2" s="49" t="s">
        <v>467</v>
      </c>
      <c r="C2" s="165" t="s">
        <v>0</v>
      </c>
      <c r="D2" s="234" t="s">
        <v>1</v>
      </c>
      <c r="E2" s="165" t="s">
        <v>2</v>
      </c>
      <c r="F2" s="165" t="s">
        <v>3</v>
      </c>
      <c r="G2" s="449" t="s">
        <v>1056</v>
      </c>
      <c r="H2" s="449"/>
      <c r="I2" s="205" t="s">
        <v>1057</v>
      </c>
      <c r="J2" s="205" t="s">
        <v>1058</v>
      </c>
      <c r="K2" s="450" t="s">
        <v>1059</v>
      </c>
      <c r="L2" s="450"/>
      <c r="M2" s="206" t="s">
        <v>1060</v>
      </c>
      <c r="N2" s="206" t="s">
        <v>1168</v>
      </c>
    </row>
    <row r="3" spans="1:14" ht="80.25" customHeight="1" x14ac:dyDescent="0.25">
      <c r="A3" s="420" t="s">
        <v>613</v>
      </c>
      <c r="B3" s="482"/>
      <c r="C3" s="165" t="s">
        <v>415</v>
      </c>
      <c r="D3" s="411" t="s">
        <v>416</v>
      </c>
      <c r="E3" s="411"/>
      <c r="F3" s="161" t="s">
        <v>417</v>
      </c>
      <c r="G3" s="460" t="s">
        <v>1012</v>
      </c>
      <c r="H3" s="451" t="s">
        <v>463</v>
      </c>
      <c r="I3" s="147" t="s">
        <v>1331</v>
      </c>
      <c r="J3" s="141" t="s">
        <v>632</v>
      </c>
      <c r="K3" s="460" t="s">
        <v>1012</v>
      </c>
      <c r="L3" s="451" t="s">
        <v>463</v>
      </c>
      <c r="M3" s="147" t="s">
        <v>1331</v>
      </c>
      <c r="N3" s="141" t="s">
        <v>632</v>
      </c>
    </row>
    <row r="4" spans="1:14" ht="91.5" customHeight="1" x14ac:dyDescent="0.25">
      <c r="A4" s="481"/>
      <c r="B4" s="483"/>
      <c r="C4" s="165" t="s">
        <v>418</v>
      </c>
      <c r="D4" s="411" t="s">
        <v>419</v>
      </c>
      <c r="E4" s="411"/>
      <c r="F4" s="161" t="s">
        <v>420</v>
      </c>
      <c r="G4" s="460"/>
      <c r="H4" s="451"/>
      <c r="I4" s="147" t="s">
        <v>1335</v>
      </c>
      <c r="J4" s="141" t="s">
        <v>632</v>
      </c>
      <c r="K4" s="460"/>
      <c r="L4" s="451"/>
      <c r="M4" s="147" t="s">
        <v>1335</v>
      </c>
      <c r="N4" s="141" t="s">
        <v>632</v>
      </c>
    </row>
    <row r="5" spans="1:14" ht="81.75" customHeight="1" x14ac:dyDescent="0.25">
      <c r="A5" s="481"/>
      <c r="B5" s="483"/>
      <c r="C5" s="165" t="s">
        <v>421</v>
      </c>
      <c r="D5" s="411" t="s">
        <v>422</v>
      </c>
      <c r="E5" s="411"/>
      <c r="F5" s="161" t="s">
        <v>423</v>
      </c>
      <c r="G5" s="460"/>
      <c r="H5" s="451"/>
      <c r="I5" s="147" t="s">
        <v>1332</v>
      </c>
      <c r="J5" s="141" t="s">
        <v>632</v>
      </c>
      <c r="K5" s="460"/>
      <c r="L5" s="451"/>
      <c r="M5" s="147" t="s">
        <v>1332</v>
      </c>
      <c r="N5" s="141" t="s">
        <v>632</v>
      </c>
    </row>
    <row r="6" spans="1:14" ht="67.5" customHeight="1" x14ac:dyDescent="0.25">
      <c r="A6" s="481"/>
      <c r="B6" s="483"/>
      <c r="C6" s="165" t="s">
        <v>424</v>
      </c>
      <c r="D6" s="411" t="s">
        <v>425</v>
      </c>
      <c r="E6" s="411"/>
      <c r="F6" s="161" t="s">
        <v>426</v>
      </c>
      <c r="G6" s="460"/>
      <c r="H6" s="451"/>
      <c r="I6" s="147" t="s">
        <v>1333</v>
      </c>
      <c r="J6" s="141" t="s">
        <v>631</v>
      </c>
      <c r="K6" s="460"/>
      <c r="L6" s="451"/>
      <c r="M6" s="147" t="s">
        <v>1333</v>
      </c>
      <c r="N6" s="141" t="s">
        <v>631</v>
      </c>
    </row>
    <row r="7" spans="1:14" ht="108.75" customHeight="1" thickBot="1" x14ac:dyDescent="0.3">
      <c r="A7" s="421"/>
      <c r="B7" s="484"/>
      <c r="C7" s="165" t="s">
        <v>427</v>
      </c>
      <c r="D7" s="411" t="s">
        <v>428</v>
      </c>
      <c r="E7" s="411"/>
      <c r="F7" s="161" t="s">
        <v>429</v>
      </c>
      <c r="G7" s="460"/>
      <c r="H7" s="451"/>
      <c r="I7" s="147" t="s">
        <v>1334</v>
      </c>
      <c r="J7" s="141" t="s">
        <v>631</v>
      </c>
      <c r="K7" s="460"/>
      <c r="L7" s="451"/>
      <c r="M7" s="147" t="s">
        <v>1334</v>
      </c>
      <c r="N7" s="141" t="s">
        <v>631</v>
      </c>
    </row>
  </sheetData>
  <mergeCells count="14">
    <mergeCell ref="K2:L2"/>
    <mergeCell ref="K3:K7"/>
    <mergeCell ref="L3:L7"/>
    <mergeCell ref="G2:H2"/>
    <mergeCell ref="C1:G1"/>
    <mergeCell ref="D3:E3"/>
    <mergeCell ref="D4:E4"/>
    <mergeCell ref="G3:G7"/>
    <mergeCell ref="H3:H7"/>
    <mergeCell ref="A3:A7"/>
    <mergeCell ref="B3:B7"/>
    <mergeCell ref="D7:E7"/>
    <mergeCell ref="D5:E5"/>
    <mergeCell ref="D6:E6"/>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H3 L3</xm:sqref>
        </x14:dataValidation>
        <x14:dataValidation type="list" allowBlank="1" showInputMessage="1" showErrorMessage="1">
          <x14:formula1>
            <xm:f>Kriteria!$A$8:$A$10</xm:f>
          </x14:formula1>
          <xm:sqref>J3:J7 N3:N7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5"/>
  <sheetViews>
    <sheetView topLeftCell="A37" workbookViewId="0">
      <selection activeCell="I46" sqref="I46"/>
    </sheetView>
  </sheetViews>
  <sheetFormatPr defaultRowHeight="15" x14ac:dyDescent="0.25"/>
  <cols>
    <col min="3" max="3" width="10.28515625" customWidth="1"/>
    <col min="5" max="5" width="11.85546875" customWidth="1"/>
    <col min="7" max="7" width="15.28515625" customWidth="1"/>
    <col min="9" max="9" width="10.42578125" customWidth="1"/>
    <col min="10" max="10" width="14.85546875" customWidth="1"/>
    <col min="14" max="14" width="16.7109375" customWidth="1"/>
    <col min="18" max="18" width="16.28515625" customWidth="1"/>
    <col min="19" max="21" width="11" bestFit="1" customWidth="1"/>
  </cols>
  <sheetData>
    <row r="2" spans="1:21" ht="15" customHeight="1" x14ac:dyDescent="0.25">
      <c r="A2">
        <v>2023</v>
      </c>
      <c r="B2" s="247"/>
      <c r="C2" s="250" t="s">
        <v>1350</v>
      </c>
      <c r="D2" s="248" t="s">
        <v>1351</v>
      </c>
      <c r="E2" s="249" t="s">
        <v>1349</v>
      </c>
      <c r="F2" s="250">
        <v>2023</v>
      </c>
      <c r="G2" s="250" t="s">
        <v>1371</v>
      </c>
      <c r="H2" s="250"/>
      <c r="I2" s="249"/>
      <c r="J2" s="250" t="s">
        <v>1377</v>
      </c>
      <c r="K2" s="250" t="s">
        <v>1376</v>
      </c>
      <c r="L2" s="251" t="s">
        <v>1378</v>
      </c>
      <c r="N2" t="s">
        <v>1349</v>
      </c>
      <c r="O2" t="s">
        <v>1379</v>
      </c>
      <c r="R2" t="s">
        <v>1430</v>
      </c>
      <c r="S2">
        <v>2021</v>
      </c>
      <c r="T2">
        <v>2022</v>
      </c>
      <c r="U2">
        <v>2023</v>
      </c>
    </row>
    <row r="3" spans="1:21" x14ac:dyDescent="0.25">
      <c r="B3">
        <v>2023</v>
      </c>
      <c r="C3">
        <v>1</v>
      </c>
      <c r="D3">
        <v>0</v>
      </c>
      <c r="E3">
        <v>91</v>
      </c>
      <c r="G3" t="s">
        <v>1372</v>
      </c>
      <c r="H3">
        <v>18</v>
      </c>
      <c r="I3">
        <v>2023</v>
      </c>
      <c r="J3">
        <v>18</v>
      </c>
      <c r="K3">
        <v>7</v>
      </c>
      <c r="L3">
        <f>K3/J3*100</f>
        <v>38.888888888888893</v>
      </c>
      <c r="N3">
        <v>91</v>
      </c>
      <c r="O3">
        <f>N3/J3</f>
        <v>5.0555555555555554</v>
      </c>
      <c r="R3" t="s">
        <v>1431</v>
      </c>
      <c r="S3">
        <v>110</v>
      </c>
      <c r="T3">
        <v>121</v>
      </c>
      <c r="U3">
        <v>91</v>
      </c>
    </row>
    <row r="4" spans="1:21" x14ac:dyDescent="0.25">
      <c r="B4">
        <v>2022</v>
      </c>
      <c r="C4">
        <v>1</v>
      </c>
      <c r="D4">
        <v>5</v>
      </c>
      <c r="E4">
        <v>121</v>
      </c>
      <c r="G4" t="s">
        <v>1371</v>
      </c>
      <c r="H4">
        <v>4</v>
      </c>
      <c r="I4">
        <v>2022</v>
      </c>
      <c r="J4">
        <v>21</v>
      </c>
      <c r="K4">
        <v>7</v>
      </c>
      <c r="L4">
        <f>K4/J4*100</f>
        <v>33.333333333333329</v>
      </c>
      <c r="N4">
        <v>121</v>
      </c>
      <c r="O4">
        <f>N4/J4</f>
        <v>5.7619047619047619</v>
      </c>
      <c r="R4" t="s">
        <v>1432</v>
      </c>
      <c r="S4">
        <v>1080544635</v>
      </c>
      <c r="T4">
        <v>1085794635</v>
      </c>
      <c r="U4">
        <v>1067094635</v>
      </c>
    </row>
    <row r="5" spans="1:21" x14ac:dyDescent="0.25">
      <c r="B5">
        <v>2021</v>
      </c>
      <c r="C5">
        <v>1</v>
      </c>
      <c r="D5">
        <v>0</v>
      </c>
      <c r="E5">
        <v>110</v>
      </c>
      <c r="G5" t="s">
        <v>1373</v>
      </c>
      <c r="H5">
        <f>H4/H3*100</f>
        <v>22.222222222222221</v>
      </c>
      <c r="R5" t="s">
        <v>1430</v>
      </c>
      <c r="S5">
        <f>S4/S3</f>
        <v>9823133.0454545449</v>
      </c>
      <c r="T5">
        <f>T4/T3</f>
        <v>8973509.3801652901</v>
      </c>
      <c r="U5">
        <f>U4/U3</f>
        <v>11726314.670329669</v>
      </c>
    </row>
    <row r="6" spans="1:21" x14ac:dyDescent="0.25">
      <c r="C6">
        <f>AVERAGE(C3:C5)</f>
        <v>1</v>
      </c>
      <c r="D6">
        <f>AVERAGE(D3:D5)</f>
        <v>1.6666666666666667</v>
      </c>
      <c r="G6" t="s">
        <v>1374</v>
      </c>
      <c r="H6">
        <f>1+(6*H5/100)</f>
        <v>2.333333333333333</v>
      </c>
      <c r="R6" t="s">
        <v>1433</v>
      </c>
      <c r="S6">
        <f>(S5+T5+U5)/3</f>
        <v>10174319.031983167</v>
      </c>
    </row>
    <row r="7" spans="1:21" x14ac:dyDescent="0.25">
      <c r="B7" t="s">
        <v>1352</v>
      </c>
      <c r="C7">
        <f>C6/E3*100</f>
        <v>1.098901098901099</v>
      </c>
    </row>
    <row r="8" spans="1:21" x14ac:dyDescent="0.25">
      <c r="B8" t="s">
        <v>1353</v>
      </c>
      <c r="D8">
        <f>D6/E3*100</f>
        <v>1.8315018315018317</v>
      </c>
    </row>
    <row r="9" spans="1:21" x14ac:dyDescent="0.25">
      <c r="B9" t="s">
        <v>1354</v>
      </c>
      <c r="C9" s="239">
        <v>0.01</v>
      </c>
      <c r="D9">
        <v>0.02</v>
      </c>
      <c r="G9" t="s">
        <v>1380</v>
      </c>
      <c r="I9" s="247"/>
      <c r="J9" s="247"/>
      <c r="K9" s="247">
        <v>2022</v>
      </c>
      <c r="L9" s="247">
        <v>2023</v>
      </c>
      <c r="M9" s="247"/>
      <c r="O9">
        <v>2022</v>
      </c>
      <c r="P9">
        <v>2023</v>
      </c>
    </row>
    <row r="10" spans="1:21" ht="38.25" x14ac:dyDescent="0.25">
      <c r="B10" t="s">
        <v>1355</v>
      </c>
      <c r="C10">
        <v>0.02</v>
      </c>
      <c r="D10">
        <v>0.04</v>
      </c>
      <c r="F10">
        <v>2023</v>
      </c>
      <c r="G10" t="s">
        <v>1381</v>
      </c>
      <c r="H10">
        <v>1</v>
      </c>
      <c r="I10" s="247"/>
      <c r="J10" s="256" t="s">
        <v>1389</v>
      </c>
      <c r="K10" s="257">
        <v>1</v>
      </c>
      <c r="L10" s="257">
        <v>0</v>
      </c>
      <c r="M10" s="247"/>
      <c r="N10" s="252" t="s">
        <v>1398</v>
      </c>
      <c r="O10" s="253">
        <v>0</v>
      </c>
      <c r="P10" s="253">
        <v>1</v>
      </c>
    </row>
    <row r="11" spans="1:21" ht="38.25" x14ac:dyDescent="0.25">
      <c r="B11" t="s">
        <v>1356</v>
      </c>
      <c r="C11">
        <f>2+(C7/100)/C9</f>
        <v>3.098901098901099</v>
      </c>
      <c r="D11">
        <f>2*(D8/100)/D10</f>
        <v>0.91575091575091583</v>
      </c>
      <c r="G11" t="s">
        <v>1374</v>
      </c>
      <c r="H11">
        <v>4</v>
      </c>
      <c r="I11" s="247"/>
      <c r="J11" s="256" t="s">
        <v>1390</v>
      </c>
      <c r="K11" s="257">
        <v>9</v>
      </c>
      <c r="L11" s="257">
        <v>7</v>
      </c>
      <c r="M11" s="247"/>
      <c r="N11" s="252" t="s">
        <v>1399</v>
      </c>
      <c r="O11" s="253">
        <v>21</v>
      </c>
      <c r="P11" s="253">
        <v>18</v>
      </c>
    </row>
    <row r="12" spans="1:21" ht="38.25" x14ac:dyDescent="0.25">
      <c r="I12" s="247"/>
      <c r="J12" s="256" t="s">
        <v>1391</v>
      </c>
      <c r="K12" s="257">
        <v>7</v>
      </c>
      <c r="L12" s="257">
        <v>10</v>
      </c>
      <c r="M12" s="247"/>
      <c r="N12" s="254" t="s">
        <v>1397</v>
      </c>
      <c r="O12" s="255">
        <f>O10/O11*100%</f>
        <v>0</v>
      </c>
      <c r="P12" s="255">
        <f>P10/P11*100%</f>
        <v>5.5555555555555552E-2</v>
      </c>
    </row>
    <row r="13" spans="1:21" ht="60" x14ac:dyDescent="0.25">
      <c r="A13">
        <v>2022</v>
      </c>
      <c r="C13" s="59" t="s">
        <v>1350</v>
      </c>
      <c r="D13" s="237" t="s">
        <v>1351</v>
      </c>
      <c r="E13" s="238" t="s">
        <v>1349</v>
      </c>
      <c r="I13" s="238"/>
      <c r="J13" s="256" t="s">
        <v>1392</v>
      </c>
      <c r="K13" s="257">
        <v>21</v>
      </c>
      <c r="L13" s="257">
        <v>18</v>
      </c>
      <c r="M13" s="247"/>
    </row>
    <row r="14" spans="1:21" ht="15" customHeight="1" x14ac:dyDescent="0.25">
      <c r="B14">
        <v>2022</v>
      </c>
      <c r="C14">
        <v>1</v>
      </c>
      <c r="D14">
        <v>5</v>
      </c>
      <c r="E14">
        <v>121</v>
      </c>
      <c r="I14" s="247"/>
      <c r="J14" s="258" t="s">
        <v>1386</v>
      </c>
      <c r="K14" s="259">
        <f>K10/K13*100%</f>
        <v>4.7619047619047616E-2</v>
      </c>
      <c r="L14" s="259">
        <f>L10/L13*100%</f>
        <v>0</v>
      </c>
      <c r="M14" s="247"/>
    </row>
    <row r="15" spans="1:21" x14ac:dyDescent="0.25">
      <c r="B15">
        <v>2021</v>
      </c>
      <c r="C15">
        <v>1</v>
      </c>
      <c r="D15">
        <v>0</v>
      </c>
      <c r="E15">
        <v>110</v>
      </c>
      <c r="I15" s="247"/>
      <c r="J15" s="258" t="s">
        <v>1387</v>
      </c>
      <c r="K15" s="259">
        <f>(K10+K11)/K13*100%</f>
        <v>0.47619047619047616</v>
      </c>
      <c r="L15" s="259">
        <f>(L10+L11)/L13*100%</f>
        <v>0.3888888888888889</v>
      </c>
      <c r="M15" s="247"/>
    </row>
    <row r="16" spans="1:21" x14ac:dyDescent="0.25">
      <c r="B16">
        <v>2020</v>
      </c>
      <c r="C16">
        <v>0</v>
      </c>
      <c r="D16">
        <v>0</v>
      </c>
      <c r="E16">
        <v>110</v>
      </c>
      <c r="I16" s="247"/>
      <c r="J16" s="258" t="s">
        <v>1388</v>
      </c>
      <c r="K16" s="259">
        <f>((K10+K11+K12)/K13*100%)</f>
        <v>0.80952380952380953</v>
      </c>
      <c r="L16" s="259">
        <f>((L10+L11+L12)/L13*100%)</f>
        <v>0.94444444444444442</v>
      </c>
      <c r="M16" s="247"/>
    </row>
    <row r="17" spans="1:20" x14ac:dyDescent="0.25">
      <c r="C17">
        <f>AVERAGE(C14:C16)</f>
        <v>0.66666666666666663</v>
      </c>
      <c r="D17">
        <f>AVERAGE(D14:D16)</f>
        <v>1.6666666666666667</v>
      </c>
      <c r="I17" s="247"/>
      <c r="J17" s="247"/>
      <c r="K17" s="247"/>
      <c r="L17" s="247"/>
      <c r="M17" s="247"/>
    </row>
    <row r="18" spans="1:20" x14ac:dyDescent="0.25">
      <c r="B18" t="s">
        <v>1352</v>
      </c>
      <c r="C18">
        <f>C17/E14*100</f>
        <v>0.5509641873278236</v>
      </c>
      <c r="J18" s="260" t="s">
        <v>1401</v>
      </c>
      <c r="K18">
        <v>2022</v>
      </c>
      <c r="L18">
        <v>2023</v>
      </c>
    </row>
    <row r="19" spans="1:20" x14ac:dyDescent="0.25">
      <c r="B19" t="s">
        <v>1353</v>
      </c>
      <c r="D19">
        <f>D17/E14*100</f>
        <v>1.3774104683195594</v>
      </c>
      <c r="J19" s="260" t="s">
        <v>1402</v>
      </c>
      <c r="K19">
        <v>1</v>
      </c>
      <c r="L19">
        <v>2</v>
      </c>
    </row>
    <row r="20" spans="1:20" ht="15" customHeight="1" x14ac:dyDescent="0.25">
      <c r="B20" t="s">
        <v>1354</v>
      </c>
      <c r="C20" s="239">
        <v>0.01</v>
      </c>
      <c r="D20">
        <v>0.02</v>
      </c>
      <c r="J20" s="260" t="s">
        <v>1403</v>
      </c>
      <c r="L20">
        <v>1</v>
      </c>
    </row>
    <row r="21" spans="1:20" ht="25.5" x14ac:dyDescent="0.25">
      <c r="B21" t="s">
        <v>1355</v>
      </c>
      <c r="C21">
        <v>0.02</v>
      </c>
      <c r="D21">
        <v>0.04</v>
      </c>
      <c r="J21" s="261" t="s">
        <v>1405</v>
      </c>
      <c r="K21">
        <v>8</v>
      </c>
      <c r="L21">
        <v>8</v>
      </c>
    </row>
    <row r="22" spans="1:20" x14ac:dyDescent="0.25">
      <c r="B22" t="s">
        <v>1356</v>
      </c>
      <c r="C22">
        <f>2+(C18/100)/C20</f>
        <v>2.5509641873278235</v>
      </c>
      <c r="D22">
        <f>2*(D19/100)/D21</f>
        <v>0.68870523415977969</v>
      </c>
      <c r="J22" s="260" t="s">
        <v>1404</v>
      </c>
      <c r="K22">
        <f>(K19/3)/K21</f>
        <v>4.1666666666666664E-2</v>
      </c>
      <c r="L22">
        <f>((L19+L20)/3)/L21</f>
        <v>0.125</v>
      </c>
    </row>
    <row r="23" spans="1:20" x14ac:dyDescent="0.25">
      <c r="J23" s="260" t="s">
        <v>1374</v>
      </c>
      <c r="K23">
        <f>2+(4*K22)</f>
        <v>2.1666666666666665</v>
      </c>
      <c r="L23">
        <f>2+(4*L22)</f>
        <v>2.5</v>
      </c>
    </row>
    <row r="26" spans="1:20" x14ac:dyDescent="0.25">
      <c r="A26" s="285" t="s">
        <v>1357</v>
      </c>
      <c r="B26" s="285" t="s">
        <v>1408</v>
      </c>
      <c r="C26" s="288" t="s">
        <v>1409</v>
      </c>
      <c r="D26" s="289"/>
      <c r="E26" s="290"/>
      <c r="F26" s="285" t="s">
        <v>1410</v>
      </c>
      <c r="L26" s="284" t="s">
        <v>1357</v>
      </c>
      <c r="M26" s="285" t="s">
        <v>1408</v>
      </c>
      <c r="N26" s="284" t="s">
        <v>1415</v>
      </c>
      <c r="O26" s="284"/>
      <c r="P26" s="284"/>
      <c r="Q26" s="284" t="s">
        <v>1410</v>
      </c>
    </row>
    <row r="27" spans="1:20" x14ac:dyDescent="0.25">
      <c r="A27" s="286"/>
      <c r="B27" s="286"/>
      <c r="C27" s="262" t="s">
        <v>1364</v>
      </c>
      <c r="D27" s="262" t="s">
        <v>1365</v>
      </c>
      <c r="E27" s="262" t="s">
        <v>1366</v>
      </c>
      <c r="F27" s="286"/>
      <c r="I27">
        <v>2022</v>
      </c>
      <c r="J27">
        <v>2023</v>
      </c>
      <c r="L27" s="284"/>
      <c r="M27" s="286"/>
      <c r="N27" s="262" t="s">
        <v>1364</v>
      </c>
      <c r="O27" s="262" t="s">
        <v>1365</v>
      </c>
      <c r="P27" s="262" t="s">
        <v>1366</v>
      </c>
      <c r="Q27" s="284"/>
      <c r="S27">
        <v>2022</v>
      </c>
      <c r="T27">
        <v>2023</v>
      </c>
    </row>
    <row r="28" spans="1:20" x14ac:dyDescent="0.25">
      <c r="A28" s="263">
        <v>1</v>
      </c>
      <c r="B28" s="263">
        <v>2</v>
      </c>
      <c r="C28" s="263">
        <v>3</v>
      </c>
      <c r="D28" s="263">
        <v>4</v>
      </c>
      <c r="E28" s="263">
        <v>5</v>
      </c>
      <c r="F28" s="263">
        <v>6</v>
      </c>
      <c r="H28" t="s">
        <v>1352</v>
      </c>
      <c r="J28">
        <f>(F30/3)/8</f>
        <v>0.29166666666666669</v>
      </c>
      <c r="L28" s="263">
        <v>1</v>
      </c>
      <c r="M28" s="263">
        <v>2</v>
      </c>
      <c r="N28" s="263">
        <v>3</v>
      </c>
      <c r="O28" s="263">
        <v>4</v>
      </c>
      <c r="P28" s="263">
        <v>5</v>
      </c>
      <c r="Q28" s="263">
        <v>6</v>
      </c>
      <c r="R28" s="270" t="s">
        <v>1352</v>
      </c>
      <c r="T28">
        <f>(Q30/3)/8</f>
        <v>8.3333333333333329E-2</v>
      </c>
    </row>
    <row r="29" spans="1:20" ht="63.75" x14ac:dyDescent="0.25">
      <c r="A29" s="243">
        <v>1</v>
      </c>
      <c r="B29" s="264" t="s">
        <v>1411</v>
      </c>
      <c r="C29" s="244">
        <v>7</v>
      </c>
      <c r="D29" s="244">
        <v>8</v>
      </c>
      <c r="E29" s="244">
        <v>0</v>
      </c>
      <c r="F29" s="243">
        <f>SUM(C29:E29)</f>
        <v>15</v>
      </c>
      <c r="H29" t="s">
        <v>1354</v>
      </c>
      <c r="J29">
        <v>0.3</v>
      </c>
      <c r="L29" s="243">
        <v>1</v>
      </c>
      <c r="M29" s="264" t="s">
        <v>1411</v>
      </c>
      <c r="N29" s="244">
        <v>2</v>
      </c>
      <c r="O29" s="244">
        <v>0</v>
      </c>
      <c r="P29" s="244">
        <v>0</v>
      </c>
      <c r="Q29" s="243">
        <f>SUM(N29:P29)</f>
        <v>2</v>
      </c>
      <c r="R29" s="270" t="s">
        <v>1354</v>
      </c>
      <c r="T29">
        <v>0.3</v>
      </c>
    </row>
    <row r="30" spans="1:20" ht="63.75" x14ac:dyDescent="0.25">
      <c r="A30" s="243">
        <v>2</v>
      </c>
      <c r="B30" s="264" t="s">
        <v>1412</v>
      </c>
      <c r="C30" s="244">
        <v>1</v>
      </c>
      <c r="D30" s="244">
        <v>3</v>
      </c>
      <c r="E30" s="244">
        <v>3</v>
      </c>
      <c r="F30" s="243">
        <f>SUM(C30:E30)</f>
        <v>7</v>
      </c>
      <c r="H30" t="s">
        <v>1374</v>
      </c>
      <c r="J30">
        <f>2+(J28/J29)</f>
        <v>2.9722222222222223</v>
      </c>
      <c r="L30" s="243">
        <v>2</v>
      </c>
      <c r="M30" s="264" t="s">
        <v>1412</v>
      </c>
      <c r="N30" s="244">
        <v>0</v>
      </c>
      <c r="O30" s="244">
        <v>1</v>
      </c>
      <c r="P30" s="244">
        <v>1</v>
      </c>
      <c r="Q30" s="243">
        <f>SUM(N30:P30)</f>
        <v>2</v>
      </c>
      <c r="R30" s="270" t="s">
        <v>1374</v>
      </c>
      <c r="T30">
        <f>2+(T28/T29)</f>
        <v>2.2777777777777777</v>
      </c>
    </row>
    <row r="31" spans="1:20" ht="38.25" x14ac:dyDescent="0.25">
      <c r="A31" s="243">
        <v>3</v>
      </c>
      <c r="B31" s="264" t="s">
        <v>1413</v>
      </c>
      <c r="C31" s="244">
        <v>0</v>
      </c>
      <c r="D31" s="244">
        <v>0</v>
      </c>
      <c r="E31" s="244">
        <v>0</v>
      </c>
      <c r="F31" s="243">
        <f>SUM(C31:E31)</f>
        <v>0</v>
      </c>
      <c r="L31" s="243">
        <v>3</v>
      </c>
      <c r="M31" s="264" t="s">
        <v>1413</v>
      </c>
      <c r="N31" s="244">
        <v>1</v>
      </c>
      <c r="O31" s="244">
        <v>0</v>
      </c>
      <c r="P31" s="244">
        <v>0</v>
      </c>
      <c r="Q31" s="243">
        <f>SUM(N31:P31)</f>
        <v>1</v>
      </c>
    </row>
    <row r="32" spans="1:20" x14ac:dyDescent="0.25">
      <c r="A32" s="282" t="s">
        <v>1410</v>
      </c>
      <c r="B32" s="283"/>
      <c r="C32" s="265">
        <f>SUM(C29:C31)</f>
        <v>8</v>
      </c>
      <c r="D32" s="265">
        <f>SUM(D29:D31)</f>
        <v>11</v>
      </c>
      <c r="E32" s="265">
        <f>SUM(E29:E31)</f>
        <v>3</v>
      </c>
      <c r="F32" s="265">
        <f>SUM(C32:E32)</f>
        <v>22</v>
      </c>
      <c r="L32" s="287" t="s">
        <v>1410</v>
      </c>
      <c r="M32" s="287"/>
      <c r="N32" s="265">
        <f>SUM(N29:N31)</f>
        <v>3</v>
      </c>
      <c r="O32" s="265">
        <f>SUM(O29:O31)</f>
        <v>1</v>
      </c>
      <c r="P32" s="265">
        <f>SUM(P29:P31)</f>
        <v>1</v>
      </c>
      <c r="Q32" s="265">
        <f>SUM(N32:P32)</f>
        <v>5</v>
      </c>
    </row>
    <row r="34" spans="1:15" x14ac:dyDescent="0.25">
      <c r="A34" s="285" t="s">
        <v>1357</v>
      </c>
      <c r="B34" s="285" t="s">
        <v>1416</v>
      </c>
      <c r="C34" s="288" t="s">
        <v>1417</v>
      </c>
      <c r="D34" s="289"/>
      <c r="E34" s="290"/>
      <c r="F34" s="285" t="s">
        <v>1410</v>
      </c>
      <c r="J34" t="s">
        <v>1422</v>
      </c>
      <c r="N34" t="s">
        <v>1425</v>
      </c>
    </row>
    <row r="35" spans="1:15" x14ac:dyDescent="0.25">
      <c r="A35" s="286"/>
      <c r="B35" s="286"/>
      <c r="C35" s="262" t="s">
        <v>1364</v>
      </c>
      <c r="D35" s="262" t="s">
        <v>1365</v>
      </c>
      <c r="E35" s="262" t="s">
        <v>1366</v>
      </c>
      <c r="F35" s="286"/>
      <c r="G35" s="268" t="s">
        <v>1421</v>
      </c>
      <c r="H35" s="169">
        <v>8</v>
      </c>
      <c r="J35" t="s">
        <v>1423</v>
      </c>
      <c r="K35">
        <v>19</v>
      </c>
      <c r="N35" t="s">
        <v>1426</v>
      </c>
      <c r="O35">
        <v>5</v>
      </c>
    </row>
    <row r="36" spans="1:15" x14ac:dyDescent="0.25">
      <c r="A36" s="263">
        <v>1</v>
      </c>
      <c r="B36" s="263">
        <v>2</v>
      </c>
      <c r="C36" s="263">
        <v>3</v>
      </c>
      <c r="D36" s="263">
        <v>4</v>
      </c>
      <c r="E36" s="263">
        <v>5</v>
      </c>
      <c r="F36" s="263">
        <v>6</v>
      </c>
      <c r="G36" s="169" t="s">
        <v>1352</v>
      </c>
      <c r="H36" s="169">
        <f>(F39/3)/H35</f>
        <v>0.5</v>
      </c>
      <c r="J36" t="s">
        <v>1424</v>
      </c>
      <c r="K36">
        <f>(K35/3)/8</f>
        <v>0.79166666666666663</v>
      </c>
      <c r="N36" t="s">
        <v>1427</v>
      </c>
      <c r="O36">
        <f>((2*(2)+3)/3)/8</f>
        <v>0.29166666666666669</v>
      </c>
    </row>
    <row r="37" spans="1:15" ht="63.75" x14ac:dyDescent="0.25">
      <c r="A37" s="243">
        <v>1</v>
      </c>
      <c r="B37" s="264" t="s">
        <v>1418</v>
      </c>
      <c r="C37" s="266">
        <v>7</v>
      </c>
      <c r="D37" s="266">
        <v>8</v>
      </c>
      <c r="E37" s="266">
        <v>0</v>
      </c>
      <c r="F37" s="243">
        <f>SUM(C37:E37)</f>
        <v>15</v>
      </c>
      <c r="G37" s="169" t="s">
        <v>1414</v>
      </c>
      <c r="H37" s="269">
        <v>0.1</v>
      </c>
      <c r="J37" t="s">
        <v>1374</v>
      </c>
      <c r="K37">
        <v>4</v>
      </c>
      <c r="N37" t="s">
        <v>1374</v>
      </c>
      <c r="O37">
        <f>2+(2*O36)</f>
        <v>2.5833333333333335</v>
      </c>
    </row>
    <row r="38" spans="1:15" ht="63.75" x14ac:dyDescent="0.25">
      <c r="A38" s="243">
        <v>2</v>
      </c>
      <c r="B38" s="264" t="s">
        <v>1419</v>
      </c>
      <c r="C38" s="266">
        <v>0</v>
      </c>
      <c r="D38" s="266">
        <v>6</v>
      </c>
      <c r="E38" s="266">
        <v>3</v>
      </c>
      <c r="F38" s="243">
        <f>SUM(C38:E38)</f>
        <v>9</v>
      </c>
      <c r="G38" s="169" t="s">
        <v>1374</v>
      </c>
      <c r="H38" s="269">
        <v>4</v>
      </c>
    </row>
    <row r="39" spans="1:15" ht="76.5" x14ac:dyDescent="0.25">
      <c r="A39" s="243">
        <v>3</v>
      </c>
      <c r="B39" s="267" t="s">
        <v>1420</v>
      </c>
      <c r="C39" s="266">
        <v>4</v>
      </c>
      <c r="D39" s="266">
        <v>4</v>
      </c>
      <c r="E39" s="266">
        <v>4</v>
      </c>
      <c r="F39" s="243">
        <f>SUM(C39:E39)</f>
        <v>12</v>
      </c>
    </row>
    <row r="40" spans="1:15" x14ac:dyDescent="0.25">
      <c r="A40" s="282" t="s">
        <v>1410</v>
      </c>
      <c r="B40" s="283"/>
      <c r="C40" s="265">
        <f>SUM(C37:C39)</f>
        <v>11</v>
      </c>
      <c r="D40" s="265">
        <f>SUM(D37:D39)</f>
        <v>18</v>
      </c>
      <c r="E40" s="265">
        <f>SUM(E37:E39)</f>
        <v>7</v>
      </c>
      <c r="F40" s="265">
        <f>SUM(C40:E40)</f>
        <v>36</v>
      </c>
    </row>
    <row r="42" spans="1:15" x14ac:dyDescent="0.25">
      <c r="A42" t="s">
        <v>1434</v>
      </c>
    </row>
    <row r="43" spans="1:15" ht="90" x14ac:dyDescent="0.25">
      <c r="A43" s="59" t="s">
        <v>1435</v>
      </c>
      <c r="B43">
        <v>13</v>
      </c>
    </row>
    <row r="44" spans="1:15" x14ac:dyDescent="0.25">
      <c r="A44" t="s">
        <v>1434</v>
      </c>
      <c r="B44">
        <f>((B43/F40)/3)*100</f>
        <v>12.037037037037036</v>
      </c>
    </row>
    <row r="45" spans="1:15" x14ac:dyDescent="0.25">
      <c r="A45" t="s">
        <v>1374</v>
      </c>
      <c r="B45">
        <f>2+(8*(B44/100))</f>
        <v>2.9629629629629628</v>
      </c>
    </row>
  </sheetData>
  <mergeCells count="15">
    <mergeCell ref="A34:A35"/>
    <mergeCell ref="B34:B35"/>
    <mergeCell ref="C34:E34"/>
    <mergeCell ref="F34:F35"/>
    <mergeCell ref="A40:B40"/>
    <mergeCell ref="A32:B32"/>
    <mergeCell ref="L26:L27"/>
    <mergeCell ref="M26:M27"/>
    <mergeCell ref="N26:P26"/>
    <mergeCell ref="Q26:Q27"/>
    <mergeCell ref="L32:M32"/>
    <mergeCell ref="A26:A27"/>
    <mergeCell ref="B26:B27"/>
    <mergeCell ref="C26:E26"/>
    <mergeCell ref="F26:F27"/>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opLeftCell="L1" zoomScale="73" zoomScaleNormal="73" workbookViewId="0">
      <selection activeCell="M8" sqref="M8"/>
    </sheetView>
  </sheetViews>
  <sheetFormatPr defaultRowHeight="15" x14ac:dyDescent="0.25"/>
  <cols>
    <col min="1" max="1" width="22.28515625" hidden="1" customWidth="1"/>
    <col min="2" max="2" width="41.42578125" hidden="1" customWidth="1"/>
    <col min="3" max="3" width="12.42578125" customWidth="1"/>
    <col min="4" max="5" width="17.140625" customWidth="1"/>
    <col min="6" max="6" width="33.42578125" style="64" customWidth="1"/>
    <col min="7" max="7" width="25.140625" style="64" customWidth="1"/>
    <col min="8" max="8" width="18.7109375" customWidth="1"/>
    <col min="9" max="9" width="34" style="68" customWidth="1"/>
    <col min="10" max="10" width="17.7109375" style="132" customWidth="1"/>
    <col min="11" max="11" width="24.85546875" customWidth="1"/>
    <col min="12" max="12" width="18" customWidth="1"/>
    <col min="13" max="13" width="34.42578125" customWidth="1"/>
    <col min="14" max="14" width="17.7109375" customWidth="1"/>
  </cols>
  <sheetData>
    <row r="1" spans="1:14" ht="30.6" customHeight="1" thickBot="1" x14ac:dyDescent="0.3">
      <c r="C1" s="551" t="s">
        <v>344</v>
      </c>
      <c r="D1" s="552"/>
      <c r="E1" s="552"/>
      <c r="F1" s="552"/>
      <c r="G1" s="552"/>
    </row>
    <row r="2" spans="1:14" ht="95.45" customHeight="1" thickBot="1" x14ac:dyDescent="0.3">
      <c r="A2" s="33" t="s">
        <v>483</v>
      </c>
      <c r="B2" s="49" t="s">
        <v>467</v>
      </c>
      <c r="C2" s="9" t="s">
        <v>0</v>
      </c>
      <c r="D2" s="9" t="s">
        <v>1</v>
      </c>
      <c r="E2" s="50" t="s">
        <v>2</v>
      </c>
      <c r="F2" s="9" t="s">
        <v>3</v>
      </c>
      <c r="G2" s="449" t="s">
        <v>1056</v>
      </c>
      <c r="H2" s="449"/>
      <c r="I2" s="205" t="s">
        <v>1057</v>
      </c>
      <c r="J2" s="205" t="s">
        <v>1058</v>
      </c>
      <c r="K2" s="450" t="s">
        <v>1059</v>
      </c>
      <c r="L2" s="450"/>
      <c r="M2" s="271" t="s">
        <v>1060</v>
      </c>
      <c r="N2" s="271" t="s">
        <v>1168</v>
      </c>
    </row>
    <row r="3" spans="1:14" ht="51" customHeight="1" x14ac:dyDescent="0.25">
      <c r="A3" s="455" t="s">
        <v>614</v>
      </c>
      <c r="B3" s="482"/>
      <c r="C3" s="527" t="s">
        <v>430</v>
      </c>
      <c r="D3" s="545" t="s">
        <v>431</v>
      </c>
      <c r="E3" s="546"/>
      <c r="F3" s="511" t="s">
        <v>932</v>
      </c>
      <c r="G3" s="511" t="s">
        <v>1013</v>
      </c>
      <c r="H3" s="337" t="s">
        <v>463</v>
      </c>
      <c r="I3" s="85" t="s">
        <v>1336</v>
      </c>
      <c r="J3" s="380" t="s">
        <v>631</v>
      </c>
      <c r="K3" s="511" t="s">
        <v>1013</v>
      </c>
      <c r="L3" s="337" t="s">
        <v>463</v>
      </c>
      <c r="M3" s="166" t="s">
        <v>1336</v>
      </c>
      <c r="N3" s="380" t="s">
        <v>631</v>
      </c>
    </row>
    <row r="4" spans="1:14" ht="51" customHeight="1" x14ac:dyDescent="0.25">
      <c r="A4" s="456"/>
      <c r="B4" s="483"/>
      <c r="C4" s="528"/>
      <c r="D4" s="547"/>
      <c r="E4" s="548"/>
      <c r="F4" s="512"/>
      <c r="G4" s="512"/>
      <c r="H4" s="462"/>
      <c r="I4" s="86" t="s">
        <v>1337</v>
      </c>
      <c r="J4" s="382"/>
      <c r="K4" s="512"/>
      <c r="L4" s="462"/>
      <c r="M4" s="167" t="s">
        <v>1337</v>
      </c>
      <c r="N4" s="382"/>
    </row>
    <row r="5" spans="1:14" ht="70.5" customHeight="1" x14ac:dyDescent="0.25">
      <c r="A5" s="456"/>
      <c r="B5" s="483"/>
      <c r="C5" s="529"/>
      <c r="D5" s="549"/>
      <c r="E5" s="550"/>
      <c r="F5" s="513"/>
      <c r="G5" s="513"/>
      <c r="H5" s="338"/>
      <c r="I5" s="86" t="s">
        <v>1338</v>
      </c>
      <c r="J5" s="381"/>
      <c r="K5" s="513"/>
      <c r="L5" s="338"/>
      <c r="M5" s="167" t="s">
        <v>1338</v>
      </c>
      <c r="N5" s="381"/>
    </row>
    <row r="6" spans="1:14" ht="51" customHeight="1" x14ac:dyDescent="0.25">
      <c r="A6" s="456"/>
      <c r="B6" s="483"/>
      <c r="C6" s="527" t="s">
        <v>432</v>
      </c>
      <c r="D6" s="545" t="s">
        <v>433</v>
      </c>
      <c r="E6" s="546"/>
      <c r="F6" s="511" t="s">
        <v>933</v>
      </c>
      <c r="G6" s="511" t="s">
        <v>1014</v>
      </c>
      <c r="H6" s="390" t="s">
        <v>463</v>
      </c>
      <c r="I6" s="85" t="s">
        <v>1344</v>
      </c>
      <c r="J6" s="380" t="s">
        <v>631</v>
      </c>
      <c r="K6" s="511" t="s">
        <v>1014</v>
      </c>
      <c r="L6" s="390" t="s">
        <v>463</v>
      </c>
      <c r="M6" s="166" t="s">
        <v>1345</v>
      </c>
      <c r="N6" s="380" t="s">
        <v>631</v>
      </c>
    </row>
    <row r="7" spans="1:14" ht="30.75" customHeight="1" x14ac:dyDescent="0.25">
      <c r="A7" s="456"/>
      <c r="B7" s="483"/>
      <c r="C7" s="528"/>
      <c r="D7" s="547"/>
      <c r="E7" s="548"/>
      <c r="F7" s="512"/>
      <c r="G7" s="512"/>
      <c r="H7" s="391"/>
      <c r="I7" s="86" t="s">
        <v>1337</v>
      </c>
      <c r="J7" s="382"/>
      <c r="K7" s="512"/>
      <c r="L7" s="391"/>
      <c r="M7" s="167" t="s">
        <v>1337</v>
      </c>
      <c r="N7" s="382"/>
    </row>
    <row r="8" spans="1:14" ht="60.75" customHeight="1" thickBot="1" x14ac:dyDescent="0.3">
      <c r="A8" s="544"/>
      <c r="B8" s="484"/>
      <c r="C8" s="529"/>
      <c r="D8" s="549"/>
      <c r="E8" s="550"/>
      <c r="F8" s="513"/>
      <c r="G8" s="513"/>
      <c r="H8" s="392"/>
      <c r="I8" s="89" t="s">
        <v>1346</v>
      </c>
      <c r="J8" s="381"/>
      <c r="K8" s="513"/>
      <c r="L8" s="392"/>
      <c r="M8" s="168" t="s">
        <v>1347</v>
      </c>
      <c r="N8" s="381"/>
    </row>
  </sheetData>
  <mergeCells count="23">
    <mergeCell ref="J6:J8"/>
    <mergeCell ref="K6:K8"/>
    <mergeCell ref="L6:L8"/>
    <mergeCell ref="N6:N8"/>
    <mergeCell ref="C1:G1"/>
    <mergeCell ref="G2:H2"/>
    <mergeCell ref="K2:L2"/>
    <mergeCell ref="K3:K5"/>
    <mergeCell ref="L3:L5"/>
    <mergeCell ref="N3:N5"/>
    <mergeCell ref="J3:J5"/>
    <mergeCell ref="A3:A8"/>
    <mergeCell ref="B3:B8"/>
    <mergeCell ref="G3:G5"/>
    <mergeCell ref="H3:H5"/>
    <mergeCell ref="C3:C5"/>
    <mergeCell ref="D3:E5"/>
    <mergeCell ref="C6:C8"/>
    <mergeCell ref="F3:F5"/>
    <mergeCell ref="H6:H8"/>
    <mergeCell ref="G6:G8"/>
    <mergeCell ref="F6:F8"/>
    <mergeCell ref="D6:E8"/>
  </mergeCell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H3 H6 L3 L6</xm:sqref>
        </x14:dataValidation>
        <x14:dataValidation type="list" allowBlank="1" showInputMessage="1" showErrorMessage="1">
          <x14:formula1>
            <xm:f>Kriteria!$A$8:$A$10</xm:f>
          </x14:formula1>
          <xm:sqref>J3 J6 N3 N6</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workbookViewId="0">
      <selection activeCell="D41" sqref="D41"/>
    </sheetView>
  </sheetViews>
  <sheetFormatPr defaultRowHeight="15" x14ac:dyDescent="0.25"/>
  <cols>
    <col min="1" max="1" width="11.42578125" customWidth="1"/>
    <col min="2" max="2" width="35" customWidth="1"/>
    <col min="3" max="3" width="14.5703125" customWidth="1"/>
    <col min="4" max="4" width="18.5703125" customWidth="1"/>
    <col min="5" max="5" width="16.85546875" customWidth="1"/>
  </cols>
  <sheetData>
    <row r="1" spans="1:5" ht="34.5" customHeight="1" thickBot="1" x14ac:dyDescent="0.3">
      <c r="A1" s="553" t="s">
        <v>1476</v>
      </c>
      <c r="B1" s="553" t="s">
        <v>1436</v>
      </c>
      <c r="C1" s="553" t="s">
        <v>1437</v>
      </c>
      <c r="D1" s="555" t="s">
        <v>1438</v>
      </c>
      <c r="E1" s="556"/>
    </row>
    <row r="2" spans="1:5" ht="54.75" customHeight="1" thickBot="1" x14ac:dyDescent="0.3">
      <c r="A2" s="554"/>
      <c r="B2" s="554"/>
      <c r="C2" s="554"/>
      <c r="D2" s="273" t="s">
        <v>1439</v>
      </c>
      <c r="E2" s="273" t="s">
        <v>1440</v>
      </c>
    </row>
    <row r="3" spans="1:5" ht="18" customHeight="1" thickBot="1" x14ac:dyDescent="0.3">
      <c r="A3" s="274">
        <v>1</v>
      </c>
      <c r="B3" s="275" t="s">
        <v>1441</v>
      </c>
      <c r="C3" s="276">
        <v>23</v>
      </c>
      <c r="D3" s="276">
        <v>15</v>
      </c>
      <c r="E3" s="276">
        <v>8</v>
      </c>
    </row>
    <row r="4" spans="1:5" ht="16.5" customHeight="1" thickBot="1" x14ac:dyDescent="0.3">
      <c r="A4" s="274">
        <v>2</v>
      </c>
      <c r="B4" s="275" t="s">
        <v>1442</v>
      </c>
      <c r="C4" s="276">
        <v>8</v>
      </c>
      <c r="D4" s="276">
        <v>8</v>
      </c>
      <c r="E4" s="272">
        <v>0</v>
      </c>
    </row>
    <row r="5" spans="1:5" ht="18.75" customHeight="1" thickBot="1" x14ac:dyDescent="0.3">
      <c r="A5" s="274">
        <v>3</v>
      </c>
      <c r="B5" s="275" t="s">
        <v>1443</v>
      </c>
      <c r="C5" s="276">
        <v>19</v>
      </c>
      <c r="D5" s="276">
        <v>18</v>
      </c>
      <c r="E5" s="272">
        <v>1</v>
      </c>
    </row>
    <row r="6" spans="1:5" ht="17.25" customHeight="1" thickBot="1" x14ac:dyDescent="0.3">
      <c r="A6" s="274">
        <v>4</v>
      </c>
      <c r="B6" s="275" t="s">
        <v>1444</v>
      </c>
      <c r="C6" s="276">
        <v>3</v>
      </c>
      <c r="D6" s="276">
        <v>3</v>
      </c>
      <c r="E6" s="272">
        <v>0</v>
      </c>
    </row>
    <row r="7" spans="1:5" ht="19.5" customHeight="1" thickBot="1" x14ac:dyDescent="0.3">
      <c r="A7" s="274">
        <v>5</v>
      </c>
      <c r="B7" s="275" t="s">
        <v>1445</v>
      </c>
      <c r="C7" s="276">
        <v>17</v>
      </c>
      <c r="D7" s="276">
        <v>10</v>
      </c>
      <c r="E7" s="272">
        <v>7</v>
      </c>
    </row>
    <row r="8" spans="1:5" ht="20.25" customHeight="1" thickBot="1" x14ac:dyDescent="0.3">
      <c r="A8" s="274">
        <v>6</v>
      </c>
      <c r="B8" s="275" t="s">
        <v>1446</v>
      </c>
      <c r="C8" s="276">
        <v>14</v>
      </c>
      <c r="D8" s="276">
        <v>12</v>
      </c>
      <c r="E8" s="272">
        <v>2</v>
      </c>
    </row>
    <row r="9" spans="1:5" ht="18" customHeight="1" thickBot="1" x14ac:dyDescent="0.3">
      <c r="A9" s="274">
        <v>7</v>
      </c>
      <c r="B9" s="275" t="s">
        <v>1447</v>
      </c>
      <c r="C9" s="276">
        <v>6</v>
      </c>
      <c r="D9" s="276">
        <v>6</v>
      </c>
      <c r="E9" s="276">
        <v>0</v>
      </c>
    </row>
    <row r="10" spans="1:5" ht="18.75" customHeight="1" thickBot="1" x14ac:dyDescent="0.3">
      <c r="A10" s="274">
        <v>8</v>
      </c>
      <c r="B10" s="275" t="s">
        <v>1448</v>
      </c>
      <c r="C10" s="276">
        <v>4</v>
      </c>
      <c r="D10" s="276">
        <v>4</v>
      </c>
      <c r="E10" s="276">
        <v>0</v>
      </c>
    </row>
    <row r="11" spans="1:5" ht="18" customHeight="1" thickBot="1" x14ac:dyDescent="0.3">
      <c r="A11" s="274">
        <v>9</v>
      </c>
      <c r="B11" s="275" t="s">
        <v>1449</v>
      </c>
      <c r="C11" s="276">
        <v>8</v>
      </c>
      <c r="D11" s="276">
        <v>0</v>
      </c>
      <c r="E11" s="276">
        <v>8</v>
      </c>
    </row>
    <row r="12" spans="1:5" ht="16.5" customHeight="1" thickBot="1" x14ac:dyDescent="0.3">
      <c r="A12" s="274">
        <v>10</v>
      </c>
      <c r="B12" s="275" t="s">
        <v>1450</v>
      </c>
      <c r="C12" s="276">
        <v>2</v>
      </c>
      <c r="D12" s="276">
        <v>2</v>
      </c>
      <c r="E12" s="276">
        <v>0</v>
      </c>
    </row>
    <row r="13" spans="1:5" ht="18" customHeight="1" thickBot="1" x14ac:dyDescent="0.3">
      <c r="A13" s="274">
        <v>11</v>
      </c>
      <c r="B13" s="275" t="s">
        <v>1451</v>
      </c>
      <c r="C13" s="276">
        <v>6</v>
      </c>
      <c r="D13" s="276">
        <v>4</v>
      </c>
      <c r="E13" s="276">
        <v>2</v>
      </c>
    </row>
    <row r="14" spans="1:5" ht="18" customHeight="1" thickBot="1" x14ac:dyDescent="0.3">
      <c r="A14" s="274">
        <v>12</v>
      </c>
      <c r="B14" s="275" t="s">
        <v>1452</v>
      </c>
      <c r="C14" s="276">
        <v>3</v>
      </c>
      <c r="D14" s="276">
        <v>1</v>
      </c>
      <c r="E14" s="276">
        <v>2</v>
      </c>
    </row>
    <row r="15" spans="1:5" ht="15.75" thickBot="1" x14ac:dyDescent="0.3">
      <c r="A15" s="274">
        <v>13</v>
      </c>
      <c r="B15" s="275" t="s">
        <v>1453</v>
      </c>
      <c r="C15" s="276">
        <v>2</v>
      </c>
      <c r="D15" s="276">
        <v>2</v>
      </c>
      <c r="E15" s="276">
        <v>0</v>
      </c>
    </row>
    <row r="16" spans="1:5" ht="19.5" customHeight="1" thickBot="1" x14ac:dyDescent="0.3">
      <c r="A16" s="274">
        <v>14</v>
      </c>
      <c r="B16" s="275" t="s">
        <v>1454</v>
      </c>
      <c r="C16" s="276">
        <v>3</v>
      </c>
      <c r="D16" s="276">
        <v>3</v>
      </c>
      <c r="E16" s="276">
        <v>0</v>
      </c>
    </row>
    <row r="17" spans="1:5" ht="17.25" customHeight="1" thickBot="1" x14ac:dyDescent="0.3">
      <c r="A17" s="274">
        <v>15</v>
      </c>
      <c r="B17" s="275" t="s">
        <v>1455</v>
      </c>
      <c r="C17" s="276">
        <v>9</v>
      </c>
      <c r="D17" s="276">
        <v>7</v>
      </c>
      <c r="E17" s="276">
        <v>2</v>
      </c>
    </row>
    <row r="18" spans="1:5" ht="30" customHeight="1" thickBot="1" x14ac:dyDescent="0.3">
      <c r="A18" s="274">
        <v>16</v>
      </c>
      <c r="B18" s="275" t="s">
        <v>1456</v>
      </c>
      <c r="C18" s="276">
        <v>2</v>
      </c>
      <c r="D18" s="276">
        <v>2</v>
      </c>
      <c r="E18" s="276">
        <v>0</v>
      </c>
    </row>
    <row r="19" spans="1:5" ht="31.5" customHeight="1" thickBot="1" x14ac:dyDescent="0.3">
      <c r="A19" s="274">
        <v>17</v>
      </c>
      <c r="B19" s="275" t="s">
        <v>1457</v>
      </c>
      <c r="C19" s="276">
        <v>9</v>
      </c>
      <c r="D19" s="276">
        <v>0</v>
      </c>
      <c r="E19" s="276">
        <v>9</v>
      </c>
    </row>
    <row r="20" spans="1:5" ht="21" customHeight="1" thickBot="1" x14ac:dyDescent="0.3">
      <c r="A20" s="274">
        <v>18</v>
      </c>
      <c r="B20" s="275" t="s">
        <v>1458</v>
      </c>
      <c r="C20" s="276">
        <v>6</v>
      </c>
      <c r="D20" s="276">
        <v>4</v>
      </c>
      <c r="E20" s="276">
        <v>2</v>
      </c>
    </row>
    <row r="21" spans="1:5" ht="31.5" customHeight="1" thickBot="1" x14ac:dyDescent="0.3">
      <c r="A21" s="274">
        <v>19</v>
      </c>
      <c r="B21" s="275" t="s">
        <v>1459</v>
      </c>
      <c r="C21" s="276">
        <v>6</v>
      </c>
      <c r="D21" s="276">
        <v>4</v>
      </c>
      <c r="E21" s="276">
        <v>2</v>
      </c>
    </row>
    <row r="22" spans="1:5" ht="33" customHeight="1" thickBot="1" x14ac:dyDescent="0.3">
      <c r="A22" s="274">
        <v>20</v>
      </c>
      <c r="B22" s="275" t="s">
        <v>1460</v>
      </c>
      <c r="C22" s="276">
        <v>11</v>
      </c>
      <c r="D22" s="276">
        <v>0</v>
      </c>
      <c r="E22" s="276">
        <v>11</v>
      </c>
    </row>
    <row r="23" spans="1:5" ht="33" customHeight="1" thickBot="1" x14ac:dyDescent="0.3">
      <c r="A23" s="274">
        <v>21</v>
      </c>
      <c r="B23" s="275" t="s">
        <v>1461</v>
      </c>
      <c r="C23" s="276">
        <v>3</v>
      </c>
      <c r="D23" s="276">
        <v>3</v>
      </c>
      <c r="E23" s="276">
        <v>0</v>
      </c>
    </row>
    <row r="24" spans="1:5" ht="31.5" customHeight="1" thickBot="1" x14ac:dyDescent="0.3">
      <c r="A24" s="274">
        <v>22</v>
      </c>
      <c r="B24" s="275" t="s">
        <v>1462</v>
      </c>
      <c r="C24" s="276">
        <v>3</v>
      </c>
      <c r="D24" s="276">
        <v>3</v>
      </c>
      <c r="E24" s="276">
        <v>0</v>
      </c>
    </row>
    <row r="25" spans="1:5" ht="33.75" customHeight="1" thickBot="1" x14ac:dyDescent="0.3">
      <c r="A25" s="274">
        <v>23</v>
      </c>
      <c r="B25" s="275" t="s">
        <v>1463</v>
      </c>
      <c r="C25" s="276">
        <v>9</v>
      </c>
      <c r="D25" s="276">
        <v>7</v>
      </c>
      <c r="E25" s="276">
        <v>2</v>
      </c>
    </row>
    <row r="26" spans="1:5" ht="36.75" customHeight="1" thickBot="1" x14ac:dyDescent="0.3">
      <c r="A26" s="274">
        <v>24</v>
      </c>
      <c r="B26" s="275" t="s">
        <v>1464</v>
      </c>
      <c r="C26" s="276">
        <v>2</v>
      </c>
      <c r="D26" s="276">
        <v>2</v>
      </c>
      <c r="E26" s="276">
        <v>0</v>
      </c>
    </row>
    <row r="27" spans="1:5" ht="21" customHeight="1" thickBot="1" x14ac:dyDescent="0.3">
      <c r="A27" s="274">
        <v>25</v>
      </c>
      <c r="B27" s="275" t="s">
        <v>1465</v>
      </c>
      <c r="C27" s="276">
        <v>6</v>
      </c>
      <c r="D27" s="276">
        <v>6</v>
      </c>
      <c r="E27" s="276">
        <v>0</v>
      </c>
    </row>
    <row r="28" spans="1:5" ht="24" customHeight="1" thickBot="1" x14ac:dyDescent="0.3">
      <c r="A28" s="274">
        <v>26</v>
      </c>
      <c r="B28" s="275" t="s">
        <v>1466</v>
      </c>
      <c r="C28" s="276">
        <v>4</v>
      </c>
      <c r="D28" s="276">
        <v>4</v>
      </c>
      <c r="E28" s="276">
        <v>0</v>
      </c>
    </row>
    <row r="29" spans="1:5" ht="22.5" customHeight="1" thickBot="1" x14ac:dyDescent="0.3">
      <c r="A29" s="274">
        <v>27</v>
      </c>
      <c r="B29" s="275" t="s">
        <v>1467</v>
      </c>
      <c r="C29" s="276">
        <v>8</v>
      </c>
      <c r="D29" s="276">
        <v>7</v>
      </c>
      <c r="E29" s="276">
        <v>2</v>
      </c>
    </row>
    <row r="30" spans="1:5" ht="24" customHeight="1" thickBot="1" x14ac:dyDescent="0.3">
      <c r="A30" s="274">
        <v>28</v>
      </c>
      <c r="B30" s="275" t="s">
        <v>1468</v>
      </c>
      <c r="C30" s="276">
        <v>3</v>
      </c>
      <c r="D30" s="276">
        <v>1</v>
      </c>
      <c r="E30" s="276">
        <v>2</v>
      </c>
    </row>
    <row r="31" spans="1:5" ht="23.25" customHeight="1" thickBot="1" x14ac:dyDescent="0.3">
      <c r="A31" s="274">
        <v>29</v>
      </c>
      <c r="B31" s="275" t="s">
        <v>1469</v>
      </c>
      <c r="C31" s="276">
        <v>5</v>
      </c>
      <c r="D31" s="276">
        <v>5</v>
      </c>
      <c r="E31" s="276">
        <v>0</v>
      </c>
    </row>
    <row r="32" spans="1:5" ht="46.5" customHeight="1" thickBot="1" x14ac:dyDescent="0.3">
      <c r="A32" s="274">
        <v>30</v>
      </c>
      <c r="B32" s="275" t="s">
        <v>1470</v>
      </c>
      <c r="C32" s="276">
        <v>2</v>
      </c>
      <c r="D32" s="276">
        <v>2</v>
      </c>
      <c r="E32" s="276">
        <v>0</v>
      </c>
    </row>
    <row r="33" spans="1:5" ht="21.75" customHeight="1" thickBot="1" x14ac:dyDescent="0.3">
      <c r="A33" s="274">
        <v>31</v>
      </c>
      <c r="B33" s="275" t="s">
        <v>1471</v>
      </c>
      <c r="C33" s="276">
        <v>1</v>
      </c>
      <c r="D33" s="276">
        <v>0</v>
      </c>
      <c r="E33" s="276">
        <v>1</v>
      </c>
    </row>
    <row r="34" spans="1:5" ht="20.25" customHeight="1" thickBot="1" x14ac:dyDescent="0.3">
      <c r="A34" s="274">
        <v>32</v>
      </c>
      <c r="B34" s="275" t="s">
        <v>1472</v>
      </c>
      <c r="C34" s="276">
        <v>3</v>
      </c>
      <c r="D34" s="276">
        <v>3</v>
      </c>
      <c r="E34" s="276">
        <v>0</v>
      </c>
    </row>
    <row r="35" spans="1:5" ht="21" customHeight="1" thickBot="1" x14ac:dyDescent="0.3">
      <c r="A35" s="274">
        <v>33</v>
      </c>
      <c r="B35" s="275" t="s">
        <v>1473</v>
      </c>
      <c r="C35" s="276">
        <v>2</v>
      </c>
      <c r="D35" s="276">
        <v>2</v>
      </c>
      <c r="E35" s="276">
        <v>0</v>
      </c>
    </row>
    <row r="36" spans="1:5" ht="21" customHeight="1" thickBot="1" x14ac:dyDescent="0.3">
      <c r="A36" s="274">
        <v>34</v>
      </c>
      <c r="B36" s="275" t="s">
        <v>1474</v>
      </c>
      <c r="C36" s="276">
        <v>5</v>
      </c>
      <c r="D36" s="276">
        <v>2</v>
      </c>
      <c r="E36" s="276">
        <v>3</v>
      </c>
    </row>
    <row r="37" spans="1:5" ht="21" customHeight="1" thickBot="1" x14ac:dyDescent="0.3">
      <c r="A37" s="274">
        <v>35</v>
      </c>
      <c r="B37" s="275" t="s">
        <v>1475</v>
      </c>
      <c r="C37" s="276">
        <v>2</v>
      </c>
      <c r="D37" s="276">
        <v>2</v>
      </c>
      <c r="E37" s="276">
        <v>0</v>
      </c>
    </row>
    <row r="38" spans="1:5" x14ac:dyDescent="0.25">
      <c r="C38">
        <f>SUM(C3:C37)</f>
        <v>219</v>
      </c>
      <c r="D38">
        <f>SUM(D3:D37)</f>
        <v>154</v>
      </c>
      <c r="E38">
        <f>SUM(E3:E37)</f>
        <v>66</v>
      </c>
    </row>
  </sheetData>
  <mergeCells count="4">
    <mergeCell ref="B1:B2"/>
    <mergeCell ref="C1:C2"/>
    <mergeCell ref="D1:E1"/>
    <mergeCell ref="A1:A2"/>
  </mergeCells>
  <pageMargins left="0.7" right="0.7" top="0.75" bottom="0.75" header="0.3" footer="0.3"/>
  <pageSetup orientation="portrait" horizontalDpi="0"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topLeftCell="A23" workbookViewId="0">
      <selection activeCell="I36" sqref="I36"/>
    </sheetView>
  </sheetViews>
  <sheetFormatPr defaultRowHeight="15" x14ac:dyDescent="0.25"/>
  <cols>
    <col min="2" max="2" width="39.5703125" customWidth="1"/>
    <col min="3" max="3" width="16.28515625" customWidth="1"/>
    <col min="4" max="4" width="11.85546875" customWidth="1"/>
  </cols>
  <sheetData>
    <row r="1" spans="1:4" ht="30" customHeight="1" x14ac:dyDescent="0.25">
      <c r="A1" s="553" t="s">
        <v>1476</v>
      </c>
      <c r="B1" s="553" t="s">
        <v>1436</v>
      </c>
      <c r="C1" s="553" t="s">
        <v>1478</v>
      </c>
      <c r="D1" s="553" t="s">
        <v>1479</v>
      </c>
    </row>
    <row r="2" spans="1:4" ht="52.5" customHeight="1" thickBot="1" x14ac:dyDescent="0.3">
      <c r="A2" s="554"/>
      <c r="B2" s="554"/>
      <c r="C2" s="554"/>
      <c r="D2" s="554"/>
    </row>
    <row r="3" spans="1:4" ht="21" customHeight="1" thickBot="1" x14ac:dyDescent="0.3">
      <c r="A3" s="274">
        <v>1</v>
      </c>
      <c r="B3" s="275" t="s">
        <v>1441</v>
      </c>
      <c r="C3" s="278">
        <v>6</v>
      </c>
      <c r="D3" s="279">
        <v>18</v>
      </c>
    </row>
    <row r="4" spans="1:4" ht="20.25" customHeight="1" thickBot="1" x14ac:dyDescent="0.3">
      <c r="A4" s="274">
        <v>2</v>
      </c>
      <c r="B4" s="275" t="s">
        <v>1442</v>
      </c>
      <c r="C4" s="274">
        <v>6</v>
      </c>
      <c r="D4" s="276">
        <v>7</v>
      </c>
    </row>
    <row r="5" spans="1:4" ht="21.75" customHeight="1" thickBot="1" x14ac:dyDescent="0.3">
      <c r="A5" s="274">
        <v>3</v>
      </c>
      <c r="B5" s="275" t="s">
        <v>1443</v>
      </c>
      <c r="C5" s="274">
        <v>5</v>
      </c>
      <c r="D5" s="276">
        <v>12</v>
      </c>
    </row>
    <row r="6" spans="1:4" ht="21.75" customHeight="1" thickBot="1" x14ac:dyDescent="0.3">
      <c r="A6" s="274">
        <v>4</v>
      </c>
      <c r="B6" s="275" t="s">
        <v>1444</v>
      </c>
      <c r="C6" s="274">
        <v>3</v>
      </c>
      <c r="D6" s="276">
        <v>3</v>
      </c>
    </row>
    <row r="7" spans="1:4" ht="20.25" customHeight="1" thickBot="1" x14ac:dyDescent="0.3">
      <c r="A7" s="274">
        <v>5</v>
      </c>
      <c r="B7" s="275" t="s">
        <v>1445</v>
      </c>
      <c r="C7" s="274">
        <v>5</v>
      </c>
      <c r="D7" s="276">
        <v>17</v>
      </c>
    </row>
    <row r="8" spans="1:4" ht="20.25" customHeight="1" thickBot="1" x14ac:dyDescent="0.3">
      <c r="A8" s="274">
        <v>6</v>
      </c>
      <c r="B8" s="275" t="s">
        <v>1446</v>
      </c>
      <c r="C8" s="274">
        <v>2</v>
      </c>
      <c r="D8" s="276">
        <v>2</v>
      </c>
    </row>
    <row r="9" spans="1:4" ht="21" customHeight="1" thickBot="1" x14ac:dyDescent="0.3">
      <c r="A9" s="274">
        <v>7</v>
      </c>
      <c r="B9" s="275" t="s">
        <v>1447</v>
      </c>
      <c r="C9" s="274">
        <v>7</v>
      </c>
      <c r="D9" s="276">
        <v>7</v>
      </c>
    </row>
    <row r="10" spans="1:4" ht="20.25" customHeight="1" thickBot="1" x14ac:dyDescent="0.3">
      <c r="A10" s="274">
        <v>8</v>
      </c>
      <c r="B10" s="275" t="s">
        <v>1448</v>
      </c>
      <c r="C10" s="274">
        <v>4</v>
      </c>
      <c r="D10" s="276">
        <v>4</v>
      </c>
    </row>
    <row r="11" spans="1:4" ht="21" customHeight="1" thickBot="1" x14ac:dyDescent="0.3">
      <c r="A11" s="274">
        <v>9</v>
      </c>
      <c r="B11" s="275" t="s">
        <v>1449</v>
      </c>
      <c r="C11" s="274">
        <v>2</v>
      </c>
      <c r="D11" s="276">
        <v>2</v>
      </c>
    </row>
    <row r="12" spans="1:4" ht="20.25" customHeight="1" thickBot="1" x14ac:dyDescent="0.3">
      <c r="A12" s="274">
        <v>10</v>
      </c>
      <c r="B12" s="275" t="s">
        <v>1450</v>
      </c>
      <c r="C12" s="274">
        <v>1</v>
      </c>
      <c r="D12" s="276">
        <v>2</v>
      </c>
    </row>
    <row r="13" spans="1:4" ht="21" customHeight="1" thickBot="1" x14ac:dyDescent="0.3">
      <c r="A13" s="274">
        <v>11</v>
      </c>
      <c r="B13" s="275" t="s">
        <v>1451</v>
      </c>
      <c r="C13" s="274">
        <v>3</v>
      </c>
      <c r="D13" s="276">
        <v>6</v>
      </c>
    </row>
    <row r="14" spans="1:4" ht="20.25" customHeight="1" thickBot="1" x14ac:dyDescent="0.3">
      <c r="A14" s="274">
        <v>12</v>
      </c>
      <c r="B14" s="275" t="s">
        <v>1452</v>
      </c>
      <c r="C14" s="274">
        <v>3</v>
      </c>
      <c r="D14" s="276">
        <v>3</v>
      </c>
    </row>
    <row r="15" spans="1:4" ht="19.5" customHeight="1" thickBot="1" x14ac:dyDescent="0.3">
      <c r="A15" s="274">
        <v>13</v>
      </c>
      <c r="B15" s="275" t="s">
        <v>1453</v>
      </c>
      <c r="C15" s="274">
        <v>2</v>
      </c>
      <c r="D15" s="276">
        <v>2</v>
      </c>
    </row>
    <row r="16" spans="1:4" ht="22.5" customHeight="1" thickBot="1" x14ac:dyDescent="0.3">
      <c r="A16" s="274">
        <v>14</v>
      </c>
      <c r="B16" s="275" t="s">
        <v>1454</v>
      </c>
      <c r="C16" s="274">
        <v>3</v>
      </c>
      <c r="D16" s="276">
        <v>3</v>
      </c>
    </row>
    <row r="17" spans="1:4" ht="23.25" customHeight="1" thickBot="1" x14ac:dyDescent="0.3">
      <c r="A17" s="274">
        <v>15</v>
      </c>
      <c r="B17" s="275" t="s">
        <v>1455</v>
      </c>
      <c r="C17" s="274">
        <v>7</v>
      </c>
      <c r="D17" s="276">
        <v>9</v>
      </c>
    </row>
    <row r="18" spans="1:4" ht="20.25" customHeight="1" thickBot="1" x14ac:dyDescent="0.3">
      <c r="A18" s="274">
        <v>16</v>
      </c>
      <c r="B18" s="275" t="s">
        <v>1456</v>
      </c>
      <c r="C18" s="274">
        <v>2</v>
      </c>
      <c r="D18" s="276">
        <v>2</v>
      </c>
    </row>
    <row r="19" spans="1:4" ht="36" customHeight="1" thickBot="1" x14ac:dyDescent="0.3">
      <c r="A19" s="274">
        <v>17</v>
      </c>
      <c r="B19" s="275" t="s">
        <v>1457</v>
      </c>
      <c r="C19" s="274">
        <v>2</v>
      </c>
      <c r="D19" s="276">
        <v>2</v>
      </c>
    </row>
    <row r="20" spans="1:4" ht="23.25" customHeight="1" thickBot="1" x14ac:dyDescent="0.3">
      <c r="A20" s="274">
        <v>18</v>
      </c>
      <c r="B20" s="275" t="s">
        <v>1458</v>
      </c>
      <c r="C20" s="274">
        <v>1</v>
      </c>
      <c r="D20" s="276">
        <v>5</v>
      </c>
    </row>
    <row r="21" spans="1:4" ht="21.75" customHeight="1" thickBot="1" x14ac:dyDescent="0.3">
      <c r="A21" s="274">
        <v>19</v>
      </c>
      <c r="B21" s="275" t="s">
        <v>1459</v>
      </c>
      <c r="C21" s="274">
        <v>2</v>
      </c>
      <c r="D21" s="276">
        <v>5</v>
      </c>
    </row>
    <row r="22" spans="1:4" ht="22.5" customHeight="1" thickBot="1" x14ac:dyDescent="0.3">
      <c r="A22" s="274">
        <v>20</v>
      </c>
      <c r="B22" s="275" t="s">
        <v>1460</v>
      </c>
      <c r="C22" s="274">
        <v>3</v>
      </c>
      <c r="D22" s="276">
        <v>7</v>
      </c>
    </row>
    <row r="23" spans="1:4" ht="32.25" customHeight="1" thickBot="1" x14ac:dyDescent="0.3">
      <c r="A23" s="274">
        <v>21</v>
      </c>
      <c r="B23" s="275" t="s">
        <v>1461</v>
      </c>
      <c r="C23" s="274">
        <v>2</v>
      </c>
      <c r="D23" s="276">
        <v>2</v>
      </c>
    </row>
    <row r="24" spans="1:4" ht="33" customHeight="1" thickBot="1" x14ac:dyDescent="0.3">
      <c r="A24" s="274">
        <v>22</v>
      </c>
      <c r="B24" s="275" t="s">
        <v>1462</v>
      </c>
      <c r="C24" s="274">
        <v>3</v>
      </c>
      <c r="D24" s="276">
        <v>3</v>
      </c>
    </row>
    <row r="25" spans="1:4" ht="30" customHeight="1" thickBot="1" x14ac:dyDescent="0.3">
      <c r="A25" s="274">
        <v>23</v>
      </c>
      <c r="B25" s="275" t="s">
        <v>1463</v>
      </c>
      <c r="C25" s="274">
        <v>7</v>
      </c>
      <c r="D25" s="276">
        <v>9</v>
      </c>
    </row>
    <row r="26" spans="1:4" ht="30.75" customHeight="1" thickBot="1" x14ac:dyDescent="0.3">
      <c r="A26" s="274">
        <v>24</v>
      </c>
      <c r="B26" s="275" t="s">
        <v>1464</v>
      </c>
      <c r="C26" s="274">
        <v>2</v>
      </c>
      <c r="D26" s="276">
        <v>2</v>
      </c>
    </row>
    <row r="27" spans="1:4" ht="24.75" customHeight="1" thickBot="1" x14ac:dyDescent="0.3">
      <c r="A27" s="274">
        <v>25</v>
      </c>
      <c r="B27" s="275" t="s">
        <v>1465</v>
      </c>
      <c r="C27" s="274">
        <v>3</v>
      </c>
      <c r="D27" s="276">
        <v>4</v>
      </c>
    </row>
    <row r="28" spans="1:4" ht="23.25" customHeight="1" thickBot="1" x14ac:dyDescent="0.3">
      <c r="A28" s="274">
        <v>26</v>
      </c>
      <c r="B28" s="275" t="s">
        <v>1466</v>
      </c>
      <c r="C28" s="274">
        <v>2</v>
      </c>
      <c r="D28" s="276">
        <v>4</v>
      </c>
    </row>
    <row r="29" spans="1:4" ht="18.75" customHeight="1" thickBot="1" x14ac:dyDescent="0.3">
      <c r="A29" s="274">
        <v>27</v>
      </c>
      <c r="B29" s="275" t="s">
        <v>1467</v>
      </c>
      <c r="C29" s="274">
        <v>5</v>
      </c>
      <c r="D29" s="276">
        <v>6</v>
      </c>
    </row>
    <row r="30" spans="1:4" ht="19.5" customHeight="1" thickBot="1" x14ac:dyDescent="0.3">
      <c r="A30" s="274">
        <v>28</v>
      </c>
      <c r="B30" s="275" t="s">
        <v>1468</v>
      </c>
      <c r="C30" s="274">
        <v>1</v>
      </c>
      <c r="D30" s="276">
        <v>3</v>
      </c>
    </row>
    <row r="31" spans="1:4" ht="21" customHeight="1" thickBot="1" x14ac:dyDescent="0.3">
      <c r="A31" s="274">
        <v>29</v>
      </c>
      <c r="B31" s="275" t="s">
        <v>1469</v>
      </c>
      <c r="C31" s="274">
        <v>3</v>
      </c>
      <c r="D31" s="276">
        <v>5</v>
      </c>
    </row>
    <row r="32" spans="1:4" ht="43.5" thickBot="1" x14ac:dyDescent="0.3">
      <c r="A32" s="274">
        <v>30</v>
      </c>
      <c r="B32" s="275" t="s">
        <v>1470</v>
      </c>
      <c r="C32" s="274">
        <v>1</v>
      </c>
      <c r="D32" s="276">
        <v>2</v>
      </c>
    </row>
    <row r="33" spans="1:4" ht="15.75" thickBot="1" x14ac:dyDescent="0.3">
      <c r="A33" s="274">
        <v>31</v>
      </c>
      <c r="B33" s="275" t="s">
        <v>1471</v>
      </c>
      <c r="C33" s="274">
        <v>1</v>
      </c>
      <c r="D33" s="276">
        <v>1</v>
      </c>
    </row>
    <row r="34" spans="1:4" ht="15.75" thickBot="1" x14ac:dyDescent="0.3">
      <c r="A34" s="274">
        <v>32</v>
      </c>
      <c r="B34" s="275" t="s">
        <v>1472</v>
      </c>
      <c r="C34" s="274">
        <v>2</v>
      </c>
      <c r="D34" s="276">
        <v>3</v>
      </c>
    </row>
    <row r="35" spans="1:4" ht="15.75" thickBot="1" x14ac:dyDescent="0.3">
      <c r="A35" s="274">
        <v>33</v>
      </c>
      <c r="B35" s="275" t="s">
        <v>1473</v>
      </c>
      <c r="C35" s="274">
        <v>1</v>
      </c>
      <c r="D35" s="276">
        <v>2</v>
      </c>
    </row>
    <row r="36" spans="1:4" ht="15.75" thickBot="1" x14ac:dyDescent="0.3">
      <c r="A36" s="274">
        <v>34</v>
      </c>
      <c r="B36" s="275" t="s">
        <v>1474</v>
      </c>
      <c r="C36" s="274">
        <v>1</v>
      </c>
      <c r="D36" s="276">
        <v>5</v>
      </c>
    </row>
    <row r="37" spans="1:4" ht="21" customHeight="1" thickBot="1" x14ac:dyDescent="0.3">
      <c r="A37" s="274">
        <v>35</v>
      </c>
      <c r="B37" s="275" t="s">
        <v>1475</v>
      </c>
      <c r="C37" s="274">
        <v>1</v>
      </c>
      <c r="D37" s="276">
        <v>2</v>
      </c>
    </row>
    <row r="38" spans="1:4" x14ac:dyDescent="0.25">
      <c r="B38" s="277" t="s">
        <v>1477</v>
      </c>
      <c r="C38">
        <f>SUM(C3:C37)</f>
        <v>104</v>
      </c>
      <c r="D38">
        <f>SUM(D3:D37)</f>
        <v>171</v>
      </c>
    </row>
  </sheetData>
  <mergeCells count="4">
    <mergeCell ref="B1:B2"/>
    <mergeCell ref="C1:C2"/>
    <mergeCell ref="A1:A2"/>
    <mergeCell ref="D1:D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1"/>
  <sheetViews>
    <sheetView workbookViewId="0">
      <selection activeCell="D8" sqref="D8"/>
    </sheetView>
  </sheetViews>
  <sheetFormatPr defaultRowHeight="15" x14ac:dyDescent="0.25"/>
  <sheetData>
    <row r="2" spans="1:4" x14ac:dyDescent="0.25">
      <c r="A2">
        <v>170</v>
      </c>
      <c r="C2">
        <v>41.64</v>
      </c>
      <c r="D2">
        <v>6.35</v>
      </c>
    </row>
    <row r="3" spans="1:4" x14ac:dyDescent="0.25">
      <c r="C3">
        <f>C2/16</f>
        <v>2.6025</v>
      </c>
      <c r="D3">
        <f>D2/16</f>
        <v>0.39687499999999998</v>
      </c>
    </row>
    <row r="10" spans="1:4" x14ac:dyDescent="0.25">
      <c r="A10">
        <v>48</v>
      </c>
    </row>
    <row r="11" spans="1:4" x14ac:dyDescent="0.25">
      <c r="A11">
        <f>A10/3</f>
        <v>16</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workbookViewId="0">
      <selection activeCell="F5" sqref="F5"/>
    </sheetView>
  </sheetViews>
  <sheetFormatPr defaultRowHeight="15" x14ac:dyDescent="0.25"/>
  <sheetData>
    <row r="1" spans="1:2" ht="15.75" thickBot="1" x14ac:dyDescent="0.3">
      <c r="A1" t="s">
        <v>1</v>
      </c>
      <c r="B1" t="s">
        <v>2</v>
      </c>
    </row>
    <row r="2" spans="1:2" ht="15.75" thickBot="1" x14ac:dyDescent="0.3">
      <c r="A2" s="278">
        <v>15</v>
      </c>
      <c r="B2" s="279">
        <v>3</v>
      </c>
    </row>
    <row r="3" spans="1:2" ht="15.75" thickBot="1" x14ac:dyDescent="0.3">
      <c r="A3" s="274">
        <v>6</v>
      </c>
      <c r="B3" s="276">
        <v>1</v>
      </c>
    </row>
    <row r="4" spans="1:2" ht="15.75" thickBot="1" x14ac:dyDescent="0.3">
      <c r="A4" s="274">
        <v>10</v>
      </c>
      <c r="B4" s="276">
        <v>2</v>
      </c>
    </row>
    <row r="5" spans="1:2" ht="15.75" thickBot="1" x14ac:dyDescent="0.3">
      <c r="A5" s="274">
        <v>3</v>
      </c>
      <c r="B5" s="276">
        <v>0</v>
      </c>
    </row>
    <row r="6" spans="1:2" ht="15.75" thickBot="1" x14ac:dyDescent="0.3">
      <c r="A6" s="274">
        <v>15</v>
      </c>
      <c r="B6" s="276">
        <v>2</v>
      </c>
    </row>
    <row r="7" spans="1:2" ht="15.75" thickBot="1" x14ac:dyDescent="0.3">
      <c r="A7" s="274">
        <v>2</v>
      </c>
      <c r="B7" s="276">
        <v>0</v>
      </c>
    </row>
    <row r="8" spans="1:2" ht="15.75" thickBot="1" x14ac:dyDescent="0.3">
      <c r="A8" s="274">
        <v>6</v>
      </c>
      <c r="B8" s="276">
        <v>0</v>
      </c>
    </row>
    <row r="9" spans="1:2" ht="15.75" thickBot="1" x14ac:dyDescent="0.3">
      <c r="A9" s="274">
        <v>4</v>
      </c>
      <c r="B9" s="276">
        <v>0</v>
      </c>
    </row>
    <row r="10" spans="1:2" ht="15.75" thickBot="1" x14ac:dyDescent="0.3">
      <c r="A10" s="274">
        <v>2</v>
      </c>
      <c r="B10" s="276">
        <v>0</v>
      </c>
    </row>
    <row r="11" spans="1:2" ht="15.75" thickBot="1" x14ac:dyDescent="0.3">
      <c r="A11" s="274">
        <v>2</v>
      </c>
      <c r="B11" s="276">
        <v>0</v>
      </c>
    </row>
    <row r="12" spans="1:2" ht="15.75" thickBot="1" x14ac:dyDescent="0.3">
      <c r="A12" s="274">
        <v>5</v>
      </c>
      <c r="B12" s="276">
        <v>1</v>
      </c>
    </row>
    <row r="13" spans="1:2" ht="15.75" thickBot="1" x14ac:dyDescent="0.3">
      <c r="A13" s="274">
        <v>3</v>
      </c>
      <c r="B13" s="276">
        <v>0</v>
      </c>
    </row>
    <row r="14" spans="1:2" ht="15.75" thickBot="1" x14ac:dyDescent="0.3">
      <c r="A14" s="274">
        <v>2</v>
      </c>
      <c r="B14" s="276">
        <v>0</v>
      </c>
    </row>
    <row r="15" spans="1:2" ht="15.75" thickBot="1" x14ac:dyDescent="0.3">
      <c r="A15" s="274">
        <v>2</v>
      </c>
      <c r="B15" s="276">
        <v>1</v>
      </c>
    </row>
    <row r="16" spans="1:2" ht="15.75" thickBot="1" x14ac:dyDescent="0.3">
      <c r="A16" s="274">
        <v>9</v>
      </c>
      <c r="B16" s="276">
        <v>0</v>
      </c>
    </row>
    <row r="17" spans="1:2" ht="15.75" thickBot="1" x14ac:dyDescent="0.3">
      <c r="A17" s="274">
        <v>2</v>
      </c>
      <c r="B17" s="276">
        <v>0</v>
      </c>
    </row>
    <row r="18" spans="1:2" ht="15.75" thickBot="1" x14ac:dyDescent="0.3">
      <c r="A18" s="274">
        <v>2</v>
      </c>
      <c r="B18" s="276">
        <v>0</v>
      </c>
    </row>
    <row r="19" spans="1:2" ht="15.75" thickBot="1" x14ac:dyDescent="0.3">
      <c r="A19" s="274">
        <v>5</v>
      </c>
      <c r="B19" s="276">
        <v>0</v>
      </c>
    </row>
    <row r="20" spans="1:2" ht="15.75" thickBot="1" x14ac:dyDescent="0.3">
      <c r="A20" s="274">
        <v>5</v>
      </c>
      <c r="B20" s="276">
        <v>0</v>
      </c>
    </row>
    <row r="21" spans="1:2" ht="15.75" thickBot="1" x14ac:dyDescent="0.3">
      <c r="A21" s="274">
        <v>7</v>
      </c>
      <c r="B21" s="276">
        <v>0</v>
      </c>
    </row>
    <row r="22" spans="1:2" ht="15.75" thickBot="1" x14ac:dyDescent="0.3">
      <c r="A22" s="274">
        <v>2</v>
      </c>
      <c r="B22" s="276">
        <v>0</v>
      </c>
    </row>
    <row r="23" spans="1:2" ht="15.75" thickBot="1" x14ac:dyDescent="0.3">
      <c r="A23" s="274">
        <v>3</v>
      </c>
      <c r="B23" s="276">
        <v>0</v>
      </c>
    </row>
    <row r="24" spans="1:2" ht="15.75" thickBot="1" x14ac:dyDescent="0.3">
      <c r="A24" s="274">
        <v>9</v>
      </c>
      <c r="B24" s="276">
        <v>0</v>
      </c>
    </row>
    <row r="25" spans="1:2" ht="15.75" thickBot="1" x14ac:dyDescent="0.3">
      <c r="A25" s="274">
        <v>2</v>
      </c>
      <c r="B25" s="276">
        <v>0</v>
      </c>
    </row>
    <row r="26" spans="1:2" ht="15.75" thickBot="1" x14ac:dyDescent="0.3">
      <c r="A26" s="274">
        <v>0</v>
      </c>
      <c r="B26" s="276">
        <v>4</v>
      </c>
    </row>
    <row r="27" spans="1:2" ht="15.75" thickBot="1" x14ac:dyDescent="0.3">
      <c r="A27" s="274">
        <v>0</v>
      </c>
      <c r="B27" s="276">
        <v>4</v>
      </c>
    </row>
    <row r="28" spans="1:2" ht="15.75" thickBot="1" x14ac:dyDescent="0.3">
      <c r="A28" s="274">
        <v>0</v>
      </c>
      <c r="B28" s="276">
        <v>6</v>
      </c>
    </row>
    <row r="29" spans="1:2" ht="15.75" thickBot="1" x14ac:dyDescent="0.3">
      <c r="A29" s="274">
        <v>0</v>
      </c>
      <c r="B29" s="276">
        <v>3</v>
      </c>
    </row>
    <row r="30" spans="1:2" ht="15.75" thickBot="1" x14ac:dyDescent="0.3">
      <c r="A30" s="274">
        <v>0</v>
      </c>
      <c r="B30" s="276">
        <v>5</v>
      </c>
    </row>
    <row r="31" spans="1:2" ht="15.75" thickBot="1" x14ac:dyDescent="0.3">
      <c r="A31" s="274">
        <v>0</v>
      </c>
      <c r="B31" s="276">
        <v>2</v>
      </c>
    </row>
    <row r="32" spans="1:2" ht="15.75" thickBot="1" x14ac:dyDescent="0.3">
      <c r="A32" s="274">
        <v>0</v>
      </c>
      <c r="B32" s="276">
        <v>1</v>
      </c>
    </row>
    <row r="33" spans="1:2" ht="15.75" thickBot="1" x14ac:dyDescent="0.3">
      <c r="A33" s="274">
        <v>0</v>
      </c>
      <c r="B33" s="276">
        <v>3</v>
      </c>
    </row>
    <row r="34" spans="1:2" ht="15.75" thickBot="1" x14ac:dyDescent="0.3">
      <c r="A34" s="274">
        <v>0</v>
      </c>
      <c r="B34" s="276">
        <v>2</v>
      </c>
    </row>
    <row r="35" spans="1:2" ht="15.75" thickBot="1" x14ac:dyDescent="0.3">
      <c r="A35" s="274">
        <v>0</v>
      </c>
      <c r="B35" s="276">
        <v>5</v>
      </c>
    </row>
    <row r="36" spans="1:2" ht="15.75" thickBot="1" x14ac:dyDescent="0.3">
      <c r="A36" s="274">
        <v>0</v>
      </c>
      <c r="B36" s="276">
        <v>2</v>
      </c>
    </row>
    <row r="37" spans="1:2" x14ac:dyDescent="0.25">
      <c r="A37">
        <f>SUM(A2:A36)</f>
        <v>123</v>
      </c>
      <c r="B37">
        <f>SUM(B2:B36)</f>
        <v>47</v>
      </c>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J10" sqref="J10"/>
    </sheetView>
  </sheetViews>
  <sheetFormatPr defaultRowHeight="15" x14ac:dyDescent="0.25"/>
  <sheetData>
    <row r="1" spans="1:7" x14ac:dyDescent="0.25">
      <c r="A1" s="291" t="s">
        <v>1357</v>
      </c>
      <c r="B1" s="291" t="s">
        <v>1358</v>
      </c>
      <c r="C1" s="291" t="s">
        <v>1359</v>
      </c>
      <c r="D1" s="291" t="s">
        <v>1360</v>
      </c>
      <c r="E1" s="291"/>
      <c r="F1" s="291"/>
    </row>
    <row r="2" spans="1:7" x14ac:dyDescent="0.25">
      <c r="A2" s="291"/>
      <c r="B2" s="291"/>
      <c r="C2" s="291"/>
      <c r="D2" s="241" t="s">
        <v>1361</v>
      </c>
      <c r="E2" s="241" t="s">
        <v>1362</v>
      </c>
      <c r="F2" s="241" t="s">
        <v>1363</v>
      </c>
    </row>
    <row r="3" spans="1:7" x14ac:dyDescent="0.25">
      <c r="A3" s="242">
        <v>1</v>
      </c>
      <c r="B3" s="242">
        <v>2</v>
      </c>
      <c r="C3" s="242">
        <v>3</v>
      </c>
      <c r="D3" s="242">
        <v>4</v>
      </c>
      <c r="E3" s="242">
        <v>5</v>
      </c>
      <c r="F3" s="242">
        <v>6</v>
      </c>
    </row>
    <row r="4" spans="1:7" x14ac:dyDescent="0.25">
      <c r="A4" s="243">
        <v>1</v>
      </c>
      <c r="B4" s="243" t="s">
        <v>1364</v>
      </c>
      <c r="C4" s="244">
        <v>3</v>
      </c>
      <c r="D4" s="245">
        <v>3.15</v>
      </c>
      <c r="E4" s="245">
        <v>3.63</v>
      </c>
      <c r="F4" s="245">
        <v>3.96</v>
      </c>
      <c r="G4" s="246">
        <v>2021</v>
      </c>
    </row>
    <row r="5" spans="1:7" x14ac:dyDescent="0.25">
      <c r="A5" s="243">
        <v>2</v>
      </c>
      <c r="B5" s="243" t="s">
        <v>1365</v>
      </c>
      <c r="C5" s="244">
        <v>24</v>
      </c>
      <c r="D5" s="245">
        <v>2.83</v>
      </c>
      <c r="E5" s="245">
        <v>3.36</v>
      </c>
      <c r="F5" s="245">
        <v>3.87</v>
      </c>
      <c r="G5" s="246">
        <v>2022</v>
      </c>
    </row>
    <row r="6" spans="1:7" x14ac:dyDescent="0.25">
      <c r="A6" s="243">
        <v>3</v>
      </c>
      <c r="B6" s="243" t="s">
        <v>1366</v>
      </c>
      <c r="C6" s="244">
        <v>11</v>
      </c>
      <c r="D6" s="245">
        <v>3.13</v>
      </c>
      <c r="E6" s="245">
        <v>3.56</v>
      </c>
      <c r="F6" s="245">
        <v>3.87</v>
      </c>
      <c r="G6" s="246">
        <v>2023</v>
      </c>
    </row>
  </sheetData>
  <mergeCells count="4">
    <mergeCell ref="A1:A2"/>
    <mergeCell ref="B1:B2"/>
    <mergeCell ref="C1:C2"/>
    <mergeCell ref="D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opLeftCell="D19" workbookViewId="0">
      <selection activeCell="R25" sqref="R25"/>
    </sheetView>
  </sheetViews>
  <sheetFormatPr defaultRowHeight="15" x14ac:dyDescent="0.25"/>
  <cols>
    <col min="1" max="1" width="9.140625" hidden="1" customWidth="1"/>
    <col min="2" max="2" width="0.140625" customWidth="1"/>
    <col min="4" max="4" width="14.7109375" customWidth="1"/>
    <col min="5" max="5" width="13.140625" customWidth="1"/>
    <col min="6" max="6" width="21" customWidth="1"/>
    <col min="7" max="7" width="16.5703125" hidden="1" customWidth="1"/>
    <col min="8" max="8" width="13.7109375" hidden="1" customWidth="1"/>
    <col min="9" max="9" width="20.42578125" hidden="1" customWidth="1"/>
    <col min="10" max="10" width="15.42578125" hidden="1" customWidth="1"/>
    <col min="11" max="11" width="17" customWidth="1"/>
    <col min="12" max="12" width="13.42578125" customWidth="1"/>
    <col min="13" max="13" width="18.85546875" customWidth="1"/>
    <col min="14" max="14" width="15.5703125" customWidth="1"/>
    <col min="15" max="15" width="18.85546875" customWidth="1"/>
    <col min="16" max="16" width="13" customWidth="1"/>
    <col min="17" max="17" width="21.140625" customWidth="1"/>
    <col min="18" max="18" width="14.7109375" customWidth="1"/>
  </cols>
  <sheetData>
    <row r="1" spans="1:18" ht="51.75" customHeight="1" x14ac:dyDescent="0.25">
      <c r="A1" s="179" t="s">
        <v>483</v>
      </c>
      <c r="B1" s="180" t="s">
        <v>467</v>
      </c>
      <c r="C1" s="146" t="s">
        <v>0</v>
      </c>
      <c r="D1" s="54" t="s">
        <v>1</v>
      </c>
      <c r="E1" s="146" t="s">
        <v>2</v>
      </c>
      <c r="F1" s="146" t="s">
        <v>3</v>
      </c>
      <c r="G1" s="305" t="s">
        <v>1053</v>
      </c>
      <c r="H1" s="306"/>
      <c r="I1" s="181" t="s">
        <v>1054</v>
      </c>
      <c r="J1" s="181" t="s">
        <v>1071</v>
      </c>
      <c r="K1" s="307" t="s">
        <v>1056</v>
      </c>
      <c r="L1" s="308"/>
      <c r="M1" s="182" t="s">
        <v>1057</v>
      </c>
      <c r="N1" s="182" t="s">
        <v>1058</v>
      </c>
      <c r="O1" s="303" t="s">
        <v>1059</v>
      </c>
      <c r="P1" s="304"/>
      <c r="Q1" s="183" t="s">
        <v>1060</v>
      </c>
      <c r="R1" s="183" t="s">
        <v>1061</v>
      </c>
    </row>
    <row r="2" spans="1:18" ht="66.75" customHeight="1" x14ac:dyDescent="0.25">
      <c r="A2" s="297" t="s">
        <v>484</v>
      </c>
      <c r="B2" s="297" t="s">
        <v>476</v>
      </c>
      <c r="C2" s="146" t="s">
        <v>5</v>
      </c>
      <c r="D2" s="294" t="s">
        <v>6</v>
      </c>
      <c r="E2" s="294"/>
      <c r="F2" s="185" t="s">
        <v>7</v>
      </c>
      <c r="G2" s="190" t="s">
        <v>705</v>
      </c>
      <c r="H2" s="193" t="s">
        <v>463</v>
      </c>
      <c r="I2" s="185" t="s">
        <v>1076</v>
      </c>
      <c r="J2" s="187" t="s">
        <v>631</v>
      </c>
      <c r="K2" s="190" t="s">
        <v>705</v>
      </c>
      <c r="L2" s="193" t="s">
        <v>463</v>
      </c>
      <c r="M2" s="185" t="s">
        <v>1482</v>
      </c>
      <c r="N2" s="187" t="s">
        <v>631</v>
      </c>
      <c r="O2" s="190" t="s">
        <v>705</v>
      </c>
      <c r="P2" s="193" t="s">
        <v>463</v>
      </c>
      <c r="Q2" s="185" t="s">
        <v>1482</v>
      </c>
      <c r="R2" s="187" t="s">
        <v>631</v>
      </c>
    </row>
    <row r="3" spans="1:18" ht="103.5" customHeight="1" x14ac:dyDescent="0.25">
      <c r="A3" s="298"/>
      <c r="B3" s="298"/>
      <c r="C3" s="146" t="s">
        <v>8</v>
      </c>
      <c r="D3" s="294" t="s">
        <v>462</v>
      </c>
      <c r="E3" s="294"/>
      <c r="F3" s="185" t="s">
        <v>9</v>
      </c>
      <c r="G3" s="190" t="s">
        <v>706</v>
      </c>
      <c r="H3" s="193" t="s">
        <v>463</v>
      </c>
      <c r="I3" s="185" t="s">
        <v>1077</v>
      </c>
      <c r="J3" s="187" t="s">
        <v>631</v>
      </c>
      <c r="K3" s="190" t="s">
        <v>706</v>
      </c>
      <c r="L3" s="193" t="s">
        <v>463</v>
      </c>
      <c r="M3" s="185" t="s">
        <v>1077</v>
      </c>
      <c r="N3" s="187" t="s">
        <v>631</v>
      </c>
      <c r="O3" s="190" t="s">
        <v>706</v>
      </c>
      <c r="P3" s="193" t="s">
        <v>463</v>
      </c>
      <c r="Q3" s="185" t="s">
        <v>1077</v>
      </c>
      <c r="R3" s="187" t="s">
        <v>631</v>
      </c>
    </row>
    <row r="4" spans="1:18" ht="54" customHeight="1" x14ac:dyDescent="0.25">
      <c r="A4" s="297" t="s">
        <v>485</v>
      </c>
      <c r="B4" s="297" t="s">
        <v>476</v>
      </c>
      <c r="C4" s="297" t="s">
        <v>10</v>
      </c>
      <c r="D4" s="302" t="s">
        <v>1131</v>
      </c>
      <c r="E4" s="302"/>
      <c r="F4" s="292" t="s">
        <v>1078</v>
      </c>
      <c r="G4" s="190" t="s">
        <v>707</v>
      </c>
      <c r="H4" s="193" t="s">
        <v>435</v>
      </c>
      <c r="I4" s="292" t="s">
        <v>1079</v>
      </c>
      <c r="J4" s="187" t="s">
        <v>632</v>
      </c>
      <c r="K4" s="190" t="s">
        <v>707</v>
      </c>
      <c r="L4" s="193" t="s">
        <v>463</v>
      </c>
      <c r="M4" s="292" t="s">
        <v>1080</v>
      </c>
      <c r="N4" s="187" t="s">
        <v>631</v>
      </c>
      <c r="O4" s="190" t="s">
        <v>707</v>
      </c>
      <c r="P4" s="193" t="s">
        <v>463</v>
      </c>
      <c r="Q4" s="292" t="s">
        <v>1081</v>
      </c>
      <c r="R4" s="187" t="s">
        <v>631</v>
      </c>
    </row>
    <row r="5" spans="1:18" ht="55.5" customHeight="1" x14ac:dyDescent="0.25">
      <c r="A5" s="298"/>
      <c r="B5" s="298"/>
      <c r="C5" s="301"/>
      <c r="D5" s="302"/>
      <c r="E5" s="302"/>
      <c r="F5" s="292"/>
      <c r="G5" s="190" t="s">
        <v>708</v>
      </c>
      <c r="H5" s="193" t="s">
        <v>435</v>
      </c>
      <c r="I5" s="292"/>
      <c r="J5" s="187" t="s">
        <v>632</v>
      </c>
      <c r="K5" s="190" t="s">
        <v>708</v>
      </c>
      <c r="L5" s="193" t="s">
        <v>1072</v>
      </c>
      <c r="M5" s="292"/>
      <c r="N5" s="187" t="s">
        <v>632</v>
      </c>
      <c r="O5" s="190" t="s">
        <v>708</v>
      </c>
      <c r="P5" s="193" t="s">
        <v>1072</v>
      </c>
      <c r="Q5" s="292"/>
      <c r="R5" s="187" t="s">
        <v>632</v>
      </c>
    </row>
    <row r="6" spans="1:18" ht="46.5" customHeight="1" x14ac:dyDescent="0.25">
      <c r="A6" s="180" t="s">
        <v>486</v>
      </c>
      <c r="B6" s="180" t="s">
        <v>477</v>
      </c>
      <c r="C6" s="146" t="s">
        <v>11</v>
      </c>
      <c r="D6" s="302" t="s">
        <v>1126</v>
      </c>
      <c r="E6" s="302"/>
      <c r="F6" s="185" t="s">
        <v>1082</v>
      </c>
      <c r="G6" s="190" t="s">
        <v>1073</v>
      </c>
      <c r="H6" s="193" t="s">
        <v>463</v>
      </c>
      <c r="I6" s="185" t="s">
        <v>1083</v>
      </c>
      <c r="J6" s="187" t="s">
        <v>631</v>
      </c>
      <c r="K6" s="190" t="s">
        <v>1125</v>
      </c>
      <c r="L6" s="193" t="s">
        <v>463</v>
      </c>
      <c r="M6" s="185" t="s">
        <v>1084</v>
      </c>
      <c r="N6" s="187" t="s">
        <v>631</v>
      </c>
      <c r="O6" s="190" t="s">
        <v>1125</v>
      </c>
      <c r="P6" s="193" t="s">
        <v>463</v>
      </c>
      <c r="Q6" s="185" t="s">
        <v>1085</v>
      </c>
      <c r="R6" s="187" t="s">
        <v>631</v>
      </c>
    </row>
    <row r="7" spans="1:18" ht="64.5" customHeight="1" x14ac:dyDescent="0.25">
      <c r="A7" s="297" t="s">
        <v>487</v>
      </c>
      <c r="B7" s="297" t="s">
        <v>478</v>
      </c>
      <c r="C7" s="146" t="s">
        <v>12</v>
      </c>
      <c r="D7" s="302" t="s">
        <v>1127</v>
      </c>
      <c r="E7" s="302"/>
      <c r="F7" s="185" t="s">
        <v>1086</v>
      </c>
      <c r="G7" s="190" t="s">
        <v>709</v>
      </c>
      <c r="H7" s="193" t="s">
        <v>1072</v>
      </c>
      <c r="I7" s="185" t="s">
        <v>1087</v>
      </c>
      <c r="J7" s="187" t="s">
        <v>632</v>
      </c>
      <c r="K7" s="190" t="s">
        <v>709</v>
      </c>
      <c r="L7" s="193" t="s">
        <v>1072</v>
      </c>
      <c r="M7" s="185" t="s">
        <v>1368</v>
      </c>
      <c r="N7" s="187" t="s">
        <v>632</v>
      </c>
      <c r="O7" s="190" t="s">
        <v>709</v>
      </c>
      <c r="P7" s="193" t="s">
        <v>1072</v>
      </c>
      <c r="Q7" s="185" t="s">
        <v>1367</v>
      </c>
      <c r="R7" s="187" t="s">
        <v>632</v>
      </c>
    </row>
    <row r="8" spans="1:18" ht="81.75" customHeight="1" x14ac:dyDescent="0.25">
      <c r="A8" s="298"/>
      <c r="B8" s="298"/>
      <c r="C8" s="146" t="s">
        <v>13</v>
      </c>
      <c r="D8" s="294" t="s">
        <v>1128</v>
      </c>
      <c r="E8" s="294"/>
      <c r="F8" s="185" t="s">
        <v>1088</v>
      </c>
      <c r="G8" s="190" t="s">
        <v>710</v>
      </c>
      <c r="H8" s="193" t="s">
        <v>435</v>
      </c>
      <c r="I8" s="185" t="s">
        <v>1089</v>
      </c>
      <c r="J8" s="187" t="s">
        <v>632</v>
      </c>
      <c r="K8" s="190" t="s">
        <v>710</v>
      </c>
      <c r="L8" s="193" t="s">
        <v>435</v>
      </c>
      <c r="M8" s="185" t="s">
        <v>1089</v>
      </c>
      <c r="N8" s="187" t="s">
        <v>632</v>
      </c>
      <c r="O8" s="190" t="s">
        <v>710</v>
      </c>
      <c r="P8" s="193" t="s">
        <v>435</v>
      </c>
      <c r="Q8" s="185" t="s">
        <v>1089</v>
      </c>
      <c r="R8" s="187" t="s">
        <v>632</v>
      </c>
    </row>
    <row r="9" spans="1:18" ht="72.75" customHeight="1" x14ac:dyDescent="0.25">
      <c r="A9" s="298"/>
      <c r="B9" s="298"/>
      <c r="C9" s="146" t="s">
        <v>14</v>
      </c>
      <c r="D9" s="294" t="s">
        <v>1129</v>
      </c>
      <c r="E9" s="294"/>
      <c r="F9" s="185" t="s">
        <v>1090</v>
      </c>
      <c r="G9" s="190" t="s">
        <v>711</v>
      </c>
      <c r="H9" s="193" t="s">
        <v>435</v>
      </c>
      <c r="I9" s="185" t="s">
        <v>1091</v>
      </c>
      <c r="J9" s="187" t="s">
        <v>632</v>
      </c>
      <c r="K9" s="190" t="s">
        <v>711</v>
      </c>
      <c r="L9" s="193" t="s">
        <v>435</v>
      </c>
      <c r="M9" s="185" t="s">
        <v>1091</v>
      </c>
      <c r="N9" s="187" t="s">
        <v>632</v>
      </c>
      <c r="O9" s="190" t="s">
        <v>711</v>
      </c>
      <c r="P9" s="193" t="s">
        <v>435</v>
      </c>
      <c r="Q9" s="185" t="s">
        <v>1091</v>
      </c>
      <c r="R9" s="187" t="s">
        <v>632</v>
      </c>
    </row>
    <row r="10" spans="1:18" ht="68.25" customHeight="1" x14ac:dyDescent="0.25">
      <c r="A10" s="301"/>
      <c r="B10" s="301"/>
      <c r="C10" s="146" t="s">
        <v>15</v>
      </c>
      <c r="D10" s="294" t="s">
        <v>1130</v>
      </c>
      <c r="E10" s="294"/>
      <c r="F10" s="185" t="s">
        <v>1092</v>
      </c>
      <c r="G10" s="190" t="s">
        <v>712</v>
      </c>
      <c r="H10" s="193" t="s">
        <v>1072</v>
      </c>
      <c r="I10" s="185" t="s">
        <v>1093</v>
      </c>
      <c r="J10" s="187" t="s">
        <v>632</v>
      </c>
      <c r="K10" s="190" t="s">
        <v>712</v>
      </c>
      <c r="L10" s="193" t="s">
        <v>1072</v>
      </c>
      <c r="M10" s="185" t="s">
        <v>1369</v>
      </c>
      <c r="N10" s="187" t="s">
        <v>632</v>
      </c>
      <c r="O10" s="190" t="s">
        <v>712</v>
      </c>
      <c r="P10" s="193" t="s">
        <v>1072</v>
      </c>
      <c r="Q10" s="191" t="s">
        <v>1370</v>
      </c>
      <c r="R10" s="187" t="s">
        <v>632</v>
      </c>
    </row>
    <row r="11" spans="1:18" ht="56.25" customHeight="1" x14ac:dyDescent="0.25">
      <c r="A11" s="297" t="s">
        <v>474</v>
      </c>
      <c r="B11" s="297" t="s">
        <v>479</v>
      </c>
      <c r="C11" s="146" t="s">
        <v>16</v>
      </c>
      <c r="D11" s="294" t="s">
        <v>17</v>
      </c>
      <c r="E11" s="294"/>
      <c r="F11" s="185" t="s">
        <v>1094</v>
      </c>
      <c r="G11" s="190" t="s">
        <v>713</v>
      </c>
      <c r="H11" s="193" t="s">
        <v>1072</v>
      </c>
      <c r="I11" s="192" t="s">
        <v>1095</v>
      </c>
      <c r="J11" s="187" t="s">
        <v>632</v>
      </c>
      <c r="K11" s="190" t="s">
        <v>713</v>
      </c>
      <c r="L11" s="193" t="s">
        <v>463</v>
      </c>
      <c r="M11" s="192" t="s">
        <v>1096</v>
      </c>
      <c r="N11" s="187" t="s">
        <v>631</v>
      </c>
      <c r="O11" s="190" t="s">
        <v>713</v>
      </c>
      <c r="P11" s="193" t="s">
        <v>463</v>
      </c>
      <c r="Q11" s="192" t="s">
        <v>1348</v>
      </c>
      <c r="R11" s="187" t="s">
        <v>631</v>
      </c>
    </row>
    <row r="12" spans="1:18" ht="58.5" customHeight="1" x14ac:dyDescent="0.25">
      <c r="A12" s="298"/>
      <c r="B12" s="298"/>
      <c r="C12" s="146" t="s">
        <v>18</v>
      </c>
      <c r="D12" s="293" t="s">
        <v>19</v>
      </c>
      <c r="E12" s="293"/>
      <c r="F12" s="185" t="s">
        <v>20</v>
      </c>
      <c r="G12" s="190" t="s">
        <v>714</v>
      </c>
      <c r="H12" s="193" t="s">
        <v>1072</v>
      </c>
      <c r="I12" s="192" t="s">
        <v>1097</v>
      </c>
      <c r="J12" s="187" t="s">
        <v>632</v>
      </c>
      <c r="K12" s="190" t="s">
        <v>714</v>
      </c>
      <c r="L12" s="193" t="s">
        <v>1072</v>
      </c>
      <c r="M12" s="192" t="s">
        <v>1098</v>
      </c>
      <c r="N12" s="187" t="s">
        <v>632</v>
      </c>
      <c r="O12" s="190" t="s">
        <v>714</v>
      </c>
      <c r="P12" s="193" t="s">
        <v>1072</v>
      </c>
      <c r="Q12" s="192" t="s">
        <v>1099</v>
      </c>
      <c r="R12" s="187" t="s">
        <v>632</v>
      </c>
    </row>
    <row r="13" spans="1:18" ht="66.75" customHeight="1" x14ac:dyDescent="0.25">
      <c r="A13" s="298"/>
      <c r="B13" s="298"/>
      <c r="C13" s="146" t="s">
        <v>21</v>
      </c>
      <c r="D13" s="294" t="s">
        <v>22</v>
      </c>
      <c r="E13" s="294"/>
      <c r="F13" s="194" t="s">
        <v>1100</v>
      </c>
      <c r="G13" s="195" t="s">
        <v>715</v>
      </c>
      <c r="H13" s="196" t="s">
        <v>1072</v>
      </c>
      <c r="I13" s="195" t="s">
        <v>1140</v>
      </c>
      <c r="J13" s="197" t="s">
        <v>632</v>
      </c>
      <c r="K13" s="195" t="s">
        <v>715</v>
      </c>
      <c r="L13" s="196" t="s">
        <v>1072</v>
      </c>
      <c r="M13" s="195" t="s">
        <v>1140</v>
      </c>
      <c r="N13" s="197" t="s">
        <v>632</v>
      </c>
      <c r="O13" s="195" t="s">
        <v>715</v>
      </c>
      <c r="P13" s="196" t="s">
        <v>1072</v>
      </c>
      <c r="Q13" s="195" t="s">
        <v>1375</v>
      </c>
      <c r="R13" s="197" t="s">
        <v>632</v>
      </c>
    </row>
    <row r="14" spans="1:18" ht="53.25" customHeight="1" x14ac:dyDescent="0.25">
      <c r="A14" s="298"/>
      <c r="B14" s="298"/>
      <c r="C14" s="146" t="s">
        <v>23</v>
      </c>
      <c r="D14" s="295" t="s">
        <v>938</v>
      </c>
      <c r="E14" s="295"/>
      <c r="F14" s="194" t="s">
        <v>1101</v>
      </c>
      <c r="G14" s="195" t="s">
        <v>716</v>
      </c>
      <c r="H14" s="196"/>
      <c r="I14" s="195" t="s">
        <v>1102</v>
      </c>
      <c r="J14" s="197"/>
      <c r="K14" s="195" t="s">
        <v>716</v>
      </c>
      <c r="L14" s="196" t="s">
        <v>1072</v>
      </c>
      <c r="M14" s="195" t="s">
        <v>1133</v>
      </c>
      <c r="N14" s="197" t="s">
        <v>632</v>
      </c>
      <c r="O14" s="195" t="s">
        <v>716</v>
      </c>
      <c r="P14" s="196" t="s">
        <v>463</v>
      </c>
      <c r="Q14" s="195" t="s">
        <v>1103</v>
      </c>
      <c r="R14" s="197" t="s">
        <v>631</v>
      </c>
    </row>
    <row r="15" spans="1:18" ht="109.5" customHeight="1" x14ac:dyDescent="0.25">
      <c r="A15" s="301"/>
      <c r="B15" s="301"/>
      <c r="C15" s="146" t="s">
        <v>24</v>
      </c>
      <c r="D15" s="293" t="s">
        <v>25</v>
      </c>
      <c r="E15" s="293"/>
      <c r="F15" s="185" t="s">
        <v>1074</v>
      </c>
      <c r="G15" s="190" t="s">
        <v>470</v>
      </c>
      <c r="H15" s="193" t="s">
        <v>463</v>
      </c>
      <c r="I15" s="192" t="s">
        <v>1104</v>
      </c>
      <c r="J15" s="187" t="s">
        <v>631</v>
      </c>
      <c r="K15" s="190" t="s">
        <v>470</v>
      </c>
      <c r="L15" s="193" t="s">
        <v>463</v>
      </c>
      <c r="M15" s="192" t="s">
        <v>1135</v>
      </c>
      <c r="N15" s="187" t="s">
        <v>631</v>
      </c>
      <c r="O15" s="190" t="s">
        <v>470</v>
      </c>
      <c r="P15" s="193" t="s">
        <v>463</v>
      </c>
      <c r="Q15" s="192" t="s">
        <v>1134</v>
      </c>
      <c r="R15" s="187" t="s">
        <v>631</v>
      </c>
    </row>
    <row r="16" spans="1:18" ht="36" customHeight="1" x14ac:dyDescent="0.25">
      <c r="A16" s="297" t="s">
        <v>475</v>
      </c>
      <c r="B16" s="297" t="s">
        <v>480</v>
      </c>
      <c r="C16" s="299" t="s">
        <v>26</v>
      </c>
      <c r="D16" s="294" t="s">
        <v>27</v>
      </c>
      <c r="E16" s="294"/>
      <c r="F16" s="292" t="s">
        <v>1105</v>
      </c>
      <c r="G16" s="190" t="s">
        <v>717</v>
      </c>
      <c r="H16" s="193" t="s">
        <v>463</v>
      </c>
      <c r="I16" s="292" t="s">
        <v>1106</v>
      </c>
      <c r="J16" s="187" t="s">
        <v>631</v>
      </c>
      <c r="K16" s="190" t="s">
        <v>717</v>
      </c>
      <c r="L16" s="193" t="s">
        <v>463</v>
      </c>
      <c r="M16" s="292" t="s">
        <v>1106</v>
      </c>
      <c r="N16" s="187" t="s">
        <v>631</v>
      </c>
      <c r="O16" s="190" t="s">
        <v>717</v>
      </c>
      <c r="P16" s="193" t="s">
        <v>463</v>
      </c>
      <c r="Q16" s="292" t="s">
        <v>1106</v>
      </c>
      <c r="R16" s="187" t="s">
        <v>631</v>
      </c>
    </row>
    <row r="17" spans="1:18" ht="36" customHeight="1" x14ac:dyDescent="0.25">
      <c r="A17" s="298"/>
      <c r="B17" s="298"/>
      <c r="C17" s="299"/>
      <c r="D17" s="294" t="s">
        <v>1107</v>
      </c>
      <c r="E17" s="294"/>
      <c r="F17" s="292"/>
      <c r="G17" s="190" t="s">
        <v>718</v>
      </c>
      <c r="H17" s="193" t="s">
        <v>463</v>
      </c>
      <c r="I17" s="292"/>
      <c r="J17" s="187" t="s">
        <v>631</v>
      </c>
      <c r="K17" s="190" t="s">
        <v>718</v>
      </c>
      <c r="L17" s="193" t="s">
        <v>463</v>
      </c>
      <c r="M17" s="292"/>
      <c r="N17" s="187" t="s">
        <v>631</v>
      </c>
      <c r="O17" s="190" t="s">
        <v>718</v>
      </c>
      <c r="P17" s="193" t="s">
        <v>463</v>
      </c>
      <c r="Q17" s="292"/>
      <c r="R17" s="187" t="s">
        <v>631</v>
      </c>
    </row>
    <row r="18" spans="1:18" ht="36" customHeight="1" x14ac:dyDescent="0.25">
      <c r="A18" s="298"/>
      <c r="B18" s="298"/>
      <c r="C18" s="299"/>
      <c r="D18" s="294" t="s">
        <v>1108</v>
      </c>
      <c r="E18" s="294"/>
      <c r="F18" s="292"/>
      <c r="G18" s="190" t="s">
        <v>719</v>
      </c>
      <c r="H18" s="193" t="s">
        <v>463</v>
      </c>
      <c r="I18" s="292"/>
      <c r="J18" s="187" t="s">
        <v>631</v>
      </c>
      <c r="K18" s="190" t="s">
        <v>719</v>
      </c>
      <c r="L18" s="193" t="s">
        <v>463</v>
      </c>
      <c r="M18" s="292"/>
      <c r="N18" s="187" t="s">
        <v>631</v>
      </c>
      <c r="O18" s="190" t="s">
        <v>719</v>
      </c>
      <c r="P18" s="193" t="s">
        <v>463</v>
      </c>
      <c r="Q18" s="292"/>
      <c r="R18" s="187" t="s">
        <v>631</v>
      </c>
    </row>
    <row r="19" spans="1:18" ht="36" customHeight="1" x14ac:dyDescent="0.25">
      <c r="A19" s="298"/>
      <c r="B19" s="298"/>
      <c r="C19" s="299"/>
      <c r="D19" s="294" t="s">
        <v>1109</v>
      </c>
      <c r="E19" s="294"/>
      <c r="F19" s="292"/>
      <c r="G19" s="190" t="s">
        <v>720</v>
      </c>
      <c r="H19" s="193" t="s">
        <v>463</v>
      </c>
      <c r="I19" s="292"/>
      <c r="J19" s="187" t="s">
        <v>631</v>
      </c>
      <c r="K19" s="190" t="s">
        <v>720</v>
      </c>
      <c r="L19" s="193" t="s">
        <v>463</v>
      </c>
      <c r="M19" s="292"/>
      <c r="N19" s="187" t="s">
        <v>631</v>
      </c>
      <c r="O19" s="190" t="s">
        <v>720</v>
      </c>
      <c r="P19" s="193" t="s">
        <v>463</v>
      </c>
      <c r="Q19" s="292"/>
      <c r="R19" s="187" t="s">
        <v>631</v>
      </c>
    </row>
    <row r="20" spans="1:18" ht="24" customHeight="1" x14ac:dyDescent="0.25">
      <c r="A20" s="298"/>
      <c r="B20" s="298"/>
      <c r="C20" s="299"/>
      <c r="D20" s="294" t="s">
        <v>1110</v>
      </c>
      <c r="E20" s="294"/>
      <c r="F20" s="292"/>
      <c r="G20" s="296" t="s">
        <v>1075</v>
      </c>
      <c r="H20" s="193" t="s">
        <v>463</v>
      </c>
      <c r="I20" s="292"/>
      <c r="J20" s="187" t="s">
        <v>631</v>
      </c>
      <c r="K20" s="296" t="s">
        <v>1075</v>
      </c>
      <c r="L20" s="193" t="s">
        <v>463</v>
      </c>
      <c r="M20" s="292"/>
      <c r="N20" s="187" t="s">
        <v>631</v>
      </c>
      <c r="O20" s="296" t="s">
        <v>1075</v>
      </c>
      <c r="P20" s="193" t="s">
        <v>463</v>
      </c>
      <c r="Q20" s="292"/>
      <c r="R20" s="187" t="s">
        <v>631</v>
      </c>
    </row>
    <row r="21" spans="1:18" ht="84.75" customHeight="1" x14ac:dyDescent="0.25">
      <c r="A21" s="298"/>
      <c r="B21" s="298"/>
      <c r="C21" s="299"/>
      <c r="D21" s="300" t="s">
        <v>1111</v>
      </c>
      <c r="E21" s="300"/>
      <c r="F21" s="292"/>
      <c r="G21" s="296"/>
      <c r="H21" s="193" t="s">
        <v>1072</v>
      </c>
      <c r="I21" s="292"/>
      <c r="J21" s="187" t="s">
        <v>632</v>
      </c>
      <c r="K21" s="296"/>
      <c r="L21" s="193" t="s">
        <v>1072</v>
      </c>
      <c r="M21" s="292"/>
      <c r="N21" s="187" t="s">
        <v>632</v>
      </c>
      <c r="O21" s="296"/>
      <c r="P21" s="193" t="s">
        <v>1072</v>
      </c>
      <c r="Q21" s="292"/>
      <c r="R21" s="187" t="s">
        <v>632</v>
      </c>
    </row>
    <row r="22" spans="1:18" ht="60" x14ac:dyDescent="0.25">
      <c r="A22" s="298"/>
      <c r="B22" s="298"/>
      <c r="C22" s="146" t="s">
        <v>28</v>
      </c>
      <c r="D22" s="294" t="s">
        <v>29</v>
      </c>
      <c r="E22" s="294"/>
      <c r="F22" s="185" t="s">
        <v>1112</v>
      </c>
      <c r="G22" s="190" t="s">
        <v>721</v>
      </c>
      <c r="H22" s="193" t="s">
        <v>463</v>
      </c>
      <c r="I22" s="185" t="s">
        <v>1113</v>
      </c>
      <c r="J22" s="187" t="s">
        <v>631</v>
      </c>
      <c r="K22" s="190" t="s">
        <v>721</v>
      </c>
      <c r="L22" s="193" t="s">
        <v>463</v>
      </c>
      <c r="M22" s="185" t="s">
        <v>1114</v>
      </c>
      <c r="N22" s="187" t="s">
        <v>631</v>
      </c>
      <c r="O22" s="190" t="s">
        <v>721</v>
      </c>
      <c r="P22" s="193" t="s">
        <v>463</v>
      </c>
      <c r="Q22" s="185" t="s">
        <v>1132</v>
      </c>
      <c r="R22" s="187" t="s">
        <v>631</v>
      </c>
    </row>
    <row r="23" spans="1:18" ht="51.75" customHeight="1" x14ac:dyDescent="0.25">
      <c r="A23" s="298"/>
      <c r="B23" s="298"/>
      <c r="C23" s="146" t="s">
        <v>30</v>
      </c>
      <c r="D23" s="294" t="s">
        <v>31</v>
      </c>
      <c r="E23" s="294"/>
      <c r="F23" s="185" t="s">
        <v>1115</v>
      </c>
      <c r="G23" s="190" t="s">
        <v>471</v>
      </c>
      <c r="H23" s="193" t="s">
        <v>1072</v>
      </c>
      <c r="I23" s="185" t="s">
        <v>1116</v>
      </c>
      <c r="J23" s="187" t="s">
        <v>632</v>
      </c>
      <c r="K23" s="190" t="s">
        <v>471</v>
      </c>
      <c r="L23" s="193" t="s">
        <v>1072</v>
      </c>
      <c r="M23" s="185" t="s">
        <v>1138</v>
      </c>
      <c r="N23" s="187" t="s">
        <v>632</v>
      </c>
      <c r="O23" s="190" t="s">
        <v>471</v>
      </c>
      <c r="P23" s="193" t="s">
        <v>463</v>
      </c>
      <c r="Q23" s="185" t="s">
        <v>1139</v>
      </c>
      <c r="R23" s="187" t="s">
        <v>631</v>
      </c>
    </row>
    <row r="24" spans="1:18" ht="53.25" customHeight="1" x14ac:dyDescent="0.25">
      <c r="A24" s="298"/>
      <c r="B24" s="298"/>
      <c r="C24" s="146" t="s">
        <v>32</v>
      </c>
      <c r="D24" s="294" t="s">
        <v>33</v>
      </c>
      <c r="E24" s="294"/>
      <c r="F24" s="185" t="s">
        <v>1117</v>
      </c>
      <c r="G24" s="190" t="s">
        <v>934</v>
      </c>
      <c r="H24" s="193" t="s">
        <v>463</v>
      </c>
      <c r="I24" s="185" t="s">
        <v>1118</v>
      </c>
      <c r="J24" s="187" t="s">
        <v>631</v>
      </c>
      <c r="K24" s="190" t="s">
        <v>934</v>
      </c>
      <c r="L24" s="193" t="s">
        <v>463</v>
      </c>
      <c r="M24" s="185" t="s">
        <v>1136</v>
      </c>
      <c r="N24" s="187" t="s">
        <v>631</v>
      </c>
      <c r="O24" s="190" t="s">
        <v>934</v>
      </c>
      <c r="P24" s="193" t="s">
        <v>463</v>
      </c>
      <c r="Q24" s="185" t="s">
        <v>1137</v>
      </c>
      <c r="R24" s="187" t="s">
        <v>631</v>
      </c>
    </row>
    <row r="25" spans="1:18" ht="54.75" customHeight="1" x14ac:dyDescent="0.25">
      <c r="A25" s="298"/>
      <c r="B25" s="298"/>
      <c r="C25" s="146" t="s">
        <v>34</v>
      </c>
      <c r="D25" s="294" t="s">
        <v>35</v>
      </c>
      <c r="E25" s="294"/>
      <c r="F25" s="185" t="s">
        <v>1119</v>
      </c>
      <c r="G25" s="190" t="s">
        <v>472</v>
      </c>
      <c r="H25" s="193" t="s">
        <v>435</v>
      </c>
      <c r="I25" s="185" t="s">
        <v>1120</v>
      </c>
      <c r="J25" s="187" t="s">
        <v>632</v>
      </c>
      <c r="K25" s="190" t="s">
        <v>472</v>
      </c>
      <c r="L25" s="193" t="s">
        <v>435</v>
      </c>
      <c r="M25" s="185" t="s">
        <v>1484</v>
      </c>
      <c r="N25" s="187" t="s">
        <v>632</v>
      </c>
      <c r="O25" s="190" t="s">
        <v>472</v>
      </c>
      <c r="P25" s="193" t="s">
        <v>463</v>
      </c>
      <c r="Q25" s="185" t="s">
        <v>1483</v>
      </c>
      <c r="R25" s="187" t="s">
        <v>631</v>
      </c>
    </row>
    <row r="29" spans="1:18" x14ac:dyDescent="0.25">
      <c r="E29" s="239"/>
    </row>
    <row r="33" spans="5:11" x14ac:dyDescent="0.25">
      <c r="E33" s="59"/>
      <c r="F33" s="237"/>
      <c r="K33" s="238"/>
    </row>
    <row r="40" spans="5:11" x14ac:dyDescent="0.25">
      <c r="E40" s="239"/>
    </row>
  </sheetData>
  <mergeCells count="49">
    <mergeCell ref="O1:P1"/>
    <mergeCell ref="D2:E2"/>
    <mergeCell ref="D3:E3"/>
    <mergeCell ref="D6:E6"/>
    <mergeCell ref="A11:A15"/>
    <mergeCell ref="B11:B15"/>
    <mergeCell ref="D11:E11"/>
    <mergeCell ref="G1:H1"/>
    <mergeCell ref="K1:L1"/>
    <mergeCell ref="A2:A3"/>
    <mergeCell ref="B2:B3"/>
    <mergeCell ref="A4:A5"/>
    <mergeCell ref="B4:B5"/>
    <mergeCell ref="D4:E5"/>
    <mergeCell ref="M4:M5"/>
    <mergeCell ref="Q4:Q5"/>
    <mergeCell ref="A7:A10"/>
    <mergeCell ref="B7:B10"/>
    <mergeCell ref="D7:E7"/>
    <mergeCell ref="D8:E8"/>
    <mergeCell ref="D9:E9"/>
    <mergeCell ref="F4:F5"/>
    <mergeCell ref="I4:I5"/>
    <mergeCell ref="D10:E10"/>
    <mergeCell ref="C4:C5"/>
    <mergeCell ref="A16:A25"/>
    <mergeCell ref="B16:B25"/>
    <mergeCell ref="C16:C21"/>
    <mergeCell ref="D21:E21"/>
    <mergeCell ref="D22:E22"/>
    <mergeCell ref="D23:E23"/>
    <mergeCell ref="D16:E16"/>
    <mergeCell ref="D24:E24"/>
    <mergeCell ref="D25:E25"/>
    <mergeCell ref="Q16:Q21"/>
    <mergeCell ref="D12:E12"/>
    <mergeCell ref="D13:E13"/>
    <mergeCell ref="D14:E14"/>
    <mergeCell ref="D15:E15"/>
    <mergeCell ref="G20:G21"/>
    <mergeCell ref="K20:K21"/>
    <mergeCell ref="O20:O21"/>
    <mergeCell ref="F16:F21"/>
    <mergeCell ref="I16:I21"/>
    <mergeCell ref="M16:M21"/>
    <mergeCell ref="D17:E17"/>
    <mergeCell ref="D18:E18"/>
    <mergeCell ref="D19:E19"/>
    <mergeCell ref="D20:E20"/>
  </mergeCell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H2:H25 L2:L25 P2:P25</xm:sqref>
        </x14:dataValidation>
        <x14:dataValidation type="list" allowBlank="1" showInputMessage="1" showErrorMessage="1">
          <x14:formula1>
            <xm:f>Kriteria!$A$8:$A$10</xm:f>
          </x14:formula1>
          <xm:sqref>J2:J25 N2:N25 R2:R25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opLeftCell="N7" zoomScale="106" zoomScaleNormal="106" workbookViewId="0">
      <selection activeCell="O9" sqref="O9"/>
    </sheetView>
  </sheetViews>
  <sheetFormatPr defaultRowHeight="15" x14ac:dyDescent="0.25"/>
  <cols>
    <col min="1" max="1" width="0.140625" customWidth="1"/>
    <col min="2" max="2" width="9.140625" hidden="1" customWidth="1"/>
    <col min="4" max="4" width="14.5703125" customWidth="1"/>
    <col min="5" max="5" width="11.28515625" customWidth="1"/>
    <col min="6" max="6" width="19.42578125" customWidth="1"/>
    <col min="7" max="7" width="17.7109375" hidden="1" customWidth="1"/>
    <col min="8" max="8" width="12.28515625" hidden="1" customWidth="1"/>
    <col min="9" max="9" width="21.28515625" hidden="1" customWidth="1"/>
    <col min="10" max="10" width="11.42578125" hidden="1" customWidth="1"/>
    <col min="11" max="11" width="18.5703125" customWidth="1"/>
    <col min="12" max="12" width="11.7109375" customWidth="1"/>
    <col min="13" max="13" width="21.140625" customWidth="1"/>
    <col min="14" max="14" width="12.7109375" customWidth="1"/>
    <col min="15" max="15" width="19.140625" customWidth="1"/>
    <col min="16" max="16" width="12.5703125" customWidth="1"/>
    <col min="17" max="17" width="21.140625" customWidth="1"/>
    <col min="18" max="18" width="12.7109375" customWidth="1"/>
  </cols>
  <sheetData>
    <row r="1" spans="1:18" ht="61.5" customHeight="1" x14ac:dyDescent="0.25">
      <c r="A1" s="172" t="s">
        <v>483</v>
      </c>
      <c r="B1" s="146" t="s">
        <v>467</v>
      </c>
      <c r="C1" s="146" t="s">
        <v>0</v>
      </c>
      <c r="D1" s="54" t="s">
        <v>1</v>
      </c>
      <c r="E1" s="146" t="s">
        <v>2</v>
      </c>
      <c r="F1" s="146" t="s">
        <v>3</v>
      </c>
      <c r="G1" s="305" t="s">
        <v>1053</v>
      </c>
      <c r="H1" s="306"/>
      <c r="I1" s="181" t="s">
        <v>1054</v>
      </c>
      <c r="J1" s="181" t="s">
        <v>1071</v>
      </c>
      <c r="K1" s="307" t="s">
        <v>1056</v>
      </c>
      <c r="L1" s="308"/>
      <c r="M1" s="182" t="s">
        <v>1057</v>
      </c>
      <c r="N1" s="182" t="s">
        <v>1121</v>
      </c>
      <c r="O1" s="312" t="s">
        <v>1059</v>
      </c>
      <c r="P1" s="313"/>
      <c r="Q1" s="198" t="s">
        <v>1054</v>
      </c>
      <c r="R1" s="198" t="s">
        <v>1061</v>
      </c>
    </row>
    <row r="2" spans="1:18" ht="165.75" customHeight="1" x14ac:dyDescent="0.25">
      <c r="A2" s="187" t="s">
        <v>488</v>
      </c>
      <c r="B2" s="173" t="s">
        <v>494</v>
      </c>
      <c r="C2" s="146" t="s">
        <v>36</v>
      </c>
      <c r="D2" s="309" t="s">
        <v>37</v>
      </c>
      <c r="E2" s="309"/>
      <c r="F2" s="188" t="s">
        <v>939</v>
      </c>
      <c r="G2" s="188" t="s">
        <v>722</v>
      </c>
      <c r="H2" s="193" t="s">
        <v>463</v>
      </c>
      <c r="I2" s="188" t="s">
        <v>1141</v>
      </c>
      <c r="J2" s="187" t="s">
        <v>631</v>
      </c>
      <c r="K2" s="188" t="s">
        <v>722</v>
      </c>
      <c r="L2" s="193" t="s">
        <v>463</v>
      </c>
      <c r="M2" s="188" t="s">
        <v>1141</v>
      </c>
      <c r="N2" s="187" t="s">
        <v>631</v>
      </c>
      <c r="O2" s="188" t="s">
        <v>722</v>
      </c>
      <c r="P2" s="193" t="s">
        <v>463</v>
      </c>
      <c r="Q2" s="188" t="s">
        <v>1141</v>
      </c>
      <c r="R2" s="187" t="s">
        <v>631</v>
      </c>
    </row>
    <row r="3" spans="1:18" ht="128.25" customHeight="1" x14ac:dyDescent="0.25">
      <c r="A3" s="189" t="s">
        <v>489</v>
      </c>
      <c r="B3" s="176" t="s">
        <v>495</v>
      </c>
      <c r="C3" s="146" t="s">
        <v>38</v>
      </c>
      <c r="D3" s="314" t="s">
        <v>482</v>
      </c>
      <c r="E3" s="314"/>
      <c r="F3" s="188" t="s">
        <v>1122</v>
      </c>
      <c r="G3" s="188" t="s">
        <v>1038</v>
      </c>
      <c r="H3" s="193" t="s">
        <v>463</v>
      </c>
      <c r="I3" s="188" t="s">
        <v>1142</v>
      </c>
      <c r="J3" s="187" t="s">
        <v>631</v>
      </c>
      <c r="K3" s="188" t="s">
        <v>1038</v>
      </c>
      <c r="L3" s="193" t="s">
        <v>463</v>
      </c>
      <c r="M3" s="188" t="s">
        <v>1142</v>
      </c>
      <c r="N3" s="187" t="s">
        <v>631</v>
      </c>
      <c r="O3" s="188" t="s">
        <v>1038</v>
      </c>
      <c r="P3" s="193" t="s">
        <v>463</v>
      </c>
      <c r="Q3" s="188" t="s">
        <v>1142</v>
      </c>
      <c r="R3" s="187" t="s">
        <v>631</v>
      </c>
    </row>
    <row r="4" spans="1:18" ht="216" customHeight="1" x14ac:dyDescent="0.25">
      <c r="A4" s="317" t="s">
        <v>490</v>
      </c>
      <c r="B4" s="319" t="s">
        <v>496</v>
      </c>
      <c r="C4" s="146" t="s">
        <v>39</v>
      </c>
      <c r="D4" s="309" t="s">
        <v>481</v>
      </c>
      <c r="E4" s="309"/>
      <c r="F4" s="188" t="s">
        <v>1123</v>
      </c>
      <c r="G4" s="188" t="s">
        <v>723</v>
      </c>
      <c r="H4" s="193" t="s">
        <v>463</v>
      </c>
      <c r="I4" s="188" t="s">
        <v>1143</v>
      </c>
      <c r="J4" s="187" t="s">
        <v>631</v>
      </c>
      <c r="K4" s="188" t="s">
        <v>723</v>
      </c>
      <c r="L4" s="193" t="s">
        <v>463</v>
      </c>
      <c r="M4" s="188" t="s">
        <v>1143</v>
      </c>
      <c r="N4" s="187" t="s">
        <v>631</v>
      </c>
      <c r="O4" s="188" t="s">
        <v>723</v>
      </c>
      <c r="P4" s="193" t="s">
        <v>463</v>
      </c>
      <c r="Q4" s="188" t="s">
        <v>1143</v>
      </c>
      <c r="R4" s="187" t="s">
        <v>631</v>
      </c>
    </row>
    <row r="5" spans="1:18" ht="57.75" customHeight="1" x14ac:dyDescent="0.25">
      <c r="A5" s="318"/>
      <c r="B5" s="316"/>
      <c r="C5" s="146" t="s">
        <v>40</v>
      </c>
      <c r="D5" s="309" t="s">
        <v>41</v>
      </c>
      <c r="E5" s="309"/>
      <c r="F5" s="188" t="s">
        <v>42</v>
      </c>
      <c r="G5" s="188" t="s">
        <v>724</v>
      </c>
      <c r="H5" s="193" t="s">
        <v>463</v>
      </c>
      <c r="I5" s="188" t="s">
        <v>42</v>
      </c>
      <c r="J5" s="187" t="s">
        <v>631</v>
      </c>
      <c r="K5" s="188" t="s">
        <v>724</v>
      </c>
      <c r="L5" s="193" t="s">
        <v>463</v>
      </c>
      <c r="M5" s="188" t="s">
        <v>42</v>
      </c>
      <c r="N5" s="187" t="s">
        <v>631</v>
      </c>
      <c r="O5" s="188" t="s">
        <v>724</v>
      </c>
      <c r="P5" s="193" t="s">
        <v>463</v>
      </c>
      <c r="Q5" s="188" t="s">
        <v>42</v>
      </c>
      <c r="R5" s="187" t="s">
        <v>631</v>
      </c>
    </row>
    <row r="6" spans="1:18" ht="94.5" customHeight="1" x14ac:dyDescent="0.25">
      <c r="A6" s="187" t="s">
        <v>491</v>
      </c>
      <c r="B6" s="173" t="s">
        <v>497</v>
      </c>
      <c r="C6" s="146" t="s">
        <v>43</v>
      </c>
      <c r="D6" s="311" t="s">
        <v>44</v>
      </c>
      <c r="E6" s="311"/>
      <c r="F6" s="188" t="s">
        <v>45</v>
      </c>
      <c r="G6" s="185" t="s">
        <v>722</v>
      </c>
      <c r="H6" s="193" t="s">
        <v>463</v>
      </c>
      <c r="I6" s="188" t="s">
        <v>1146</v>
      </c>
      <c r="J6" s="187" t="s">
        <v>631</v>
      </c>
      <c r="K6" s="185" t="s">
        <v>722</v>
      </c>
      <c r="L6" s="193" t="s">
        <v>463</v>
      </c>
      <c r="M6" s="188" t="s">
        <v>1146</v>
      </c>
      <c r="N6" s="187" t="s">
        <v>631</v>
      </c>
      <c r="O6" s="185" t="s">
        <v>722</v>
      </c>
      <c r="P6" s="193" t="s">
        <v>463</v>
      </c>
      <c r="Q6" s="188" t="s">
        <v>1146</v>
      </c>
      <c r="R6" s="187" t="s">
        <v>631</v>
      </c>
    </row>
    <row r="7" spans="1:18" ht="36.75" customHeight="1" x14ac:dyDescent="0.25">
      <c r="A7" s="315" t="s">
        <v>492</v>
      </c>
      <c r="B7" s="316" t="s">
        <v>498</v>
      </c>
      <c r="C7" s="299" t="s">
        <v>46</v>
      </c>
      <c r="D7" s="309" t="s">
        <v>935</v>
      </c>
      <c r="E7" s="309"/>
      <c r="F7" s="310" t="s">
        <v>1124</v>
      </c>
      <c r="G7" s="185" t="s">
        <v>936</v>
      </c>
      <c r="H7" s="193" t="s">
        <v>463</v>
      </c>
      <c r="I7" s="310" t="s">
        <v>1144</v>
      </c>
      <c r="J7" s="187" t="s">
        <v>631</v>
      </c>
      <c r="K7" s="185" t="s">
        <v>936</v>
      </c>
      <c r="L7" s="193" t="s">
        <v>463</v>
      </c>
      <c r="M7" s="310" t="s">
        <v>1144</v>
      </c>
      <c r="N7" s="187" t="s">
        <v>631</v>
      </c>
      <c r="O7" s="185" t="s">
        <v>936</v>
      </c>
      <c r="P7" s="193" t="s">
        <v>463</v>
      </c>
      <c r="Q7" s="310" t="s">
        <v>1144</v>
      </c>
      <c r="R7" s="187" t="s">
        <v>631</v>
      </c>
    </row>
    <row r="8" spans="1:18" ht="42" customHeight="1" x14ac:dyDescent="0.25">
      <c r="A8" s="315"/>
      <c r="B8" s="316"/>
      <c r="C8" s="299"/>
      <c r="D8" s="309"/>
      <c r="E8" s="309"/>
      <c r="F8" s="310"/>
      <c r="G8" s="188" t="s">
        <v>937</v>
      </c>
      <c r="H8" s="193" t="s">
        <v>463</v>
      </c>
      <c r="I8" s="310"/>
      <c r="J8" s="187" t="s">
        <v>631</v>
      </c>
      <c r="K8" s="188" t="s">
        <v>937</v>
      </c>
      <c r="L8" s="193" t="s">
        <v>463</v>
      </c>
      <c r="M8" s="310"/>
      <c r="N8" s="187" t="s">
        <v>631</v>
      </c>
      <c r="O8" s="188" t="s">
        <v>937</v>
      </c>
      <c r="P8" s="193" t="s">
        <v>463</v>
      </c>
      <c r="Q8" s="310"/>
      <c r="R8" s="187" t="s">
        <v>631</v>
      </c>
    </row>
    <row r="9" spans="1:18" ht="65.25" customHeight="1" x14ac:dyDescent="0.25">
      <c r="A9" s="187" t="s">
        <v>493</v>
      </c>
      <c r="B9" s="173" t="s">
        <v>499</v>
      </c>
      <c r="C9" s="146" t="s">
        <v>47</v>
      </c>
      <c r="D9" s="309" t="s">
        <v>48</v>
      </c>
      <c r="E9" s="309"/>
      <c r="F9" s="188" t="s">
        <v>49</v>
      </c>
      <c r="G9" s="188" t="s">
        <v>725</v>
      </c>
      <c r="H9" s="193" t="s">
        <v>463</v>
      </c>
      <c r="I9" s="188" t="s">
        <v>1145</v>
      </c>
      <c r="J9" s="187" t="s">
        <v>631</v>
      </c>
      <c r="K9" s="188" t="s">
        <v>725</v>
      </c>
      <c r="L9" s="193" t="s">
        <v>463</v>
      </c>
      <c r="M9" s="188" t="s">
        <v>1145</v>
      </c>
      <c r="N9" s="187" t="s">
        <v>631</v>
      </c>
      <c r="O9" s="188" t="s">
        <v>725</v>
      </c>
      <c r="P9" s="193" t="s">
        <v>463</v>
      </c>
      <c r="Q9" s="188" t="s">
        <v>1145</v>
      </c>
      <c r="R9" s="187" t="s">
        <v>631</v>
      </c>
    </row>
  </sheetData>
  <mergeCells count="19">
    <mergeCell ref="K1:L1"/>
    <mergeCell ref="O1:P1"/>
    <mergeCell ref="D2:E2"/>
    <mergeCell ref="D3:E3"/>
    <mergeCell ref="A7:A8"/>
    <mergeCell ref="B7:B8"/>
    <mergeCell ref="C7:C8"/>
    <mergeCell ref="D7:E8"/>
    <mergeCell ref="F7:F8"/>
    <mergeCell ref="A4:A5"/>
    <mergeCell ref="B4:B5"/>
    <mergeCell ref="D4:E4"/>
    <mergeCell ref="D5:E5"/>
    <mergeCell ref="G1:H1"/>
    <mergeCell ref="D9:E9"/>
    <mergeCell ref="I7:I8"/>
    <mergeCell ref="M7:M8"/>
    <mergeCell ref="Q7:Q8"/>
    <mergeCell ref="D6:E6"/>
  </mergeCell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H2:H9 L2:L9 P2:P9</xm:sqref>
        </x14:dataValidation>
        <x14:dataValidation type="list" allowBlank="1" showInputMessage="1" showErrorMessage="1">
          <x14:formula1>
            <xm:f>Kriteria!$A$8:$A$10</xm:f>
          </x14:formula1>
          <xm:sqref>J2:J9 N2:N9 R2:R9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topLeftCell="M16" zoomScale="98" zoomScaleNormal="98" workbookViewId="0">
      <selection activeCell="O21" sqref="O21"/>
    </sheetView>
  </sheetViews>
  <sheetFormatPr defaultRowHeight="15" x14ac:dyDescent="0.25"/>
  <cols>
    <col min="1" max="2" width="0.140625" customWidth="1"/>
    <col min="4" max="4" width="15.5703125" customWidth="1"/>
    <col min="5" max="5" width="15.28515625" customWidth="1"/>
    <col min="6" max="6" width="22" customWidth="1"/>
    <col min="7" max="7" width="0.140625" hidden="1" customWidth="1"/>
    <col min="8" max="8" width="12.28515625" hidden="1" customWidth="1"/>
    <col min="9" max="9" width="19.7109375" hidden="1" customWidth="1"/>
    <col min="10" max="10" width="0.140625" hidden="1" customWidth="1"/>
    <col min="11" max="11" width="17.5703125" customWidth="1"/>
    <col min="12" max="12" width="12.5703125" customWidth="1"/>
    <col min="13" max="13" width="20.140625" customWidth="1"/>
    <col min="14" max="14" width="12.140625" customWidth="1"/>
    <col min="15" max="15" width="16.5703125" customWidth="1"/>
    <col min="16" max="16" width="12.5703125" customWidth="1"/>
    <col min="17" max="17" width="20.28515625" customWidth="1"/>
    <col min="18" max="18" width="11.5703125" customWidth="1"/>
  </cols>
  <sheetData>
    <row r="1" spans="1:18" ht="58.5" customHeight="1" thickBot="1" x14ac:dyDescent="0.3">
      <c r="A1" s="170" t="s">
        <v>483</v>
      </c>
      <c r="B1" s="199" t="s">
        <v>467</v>
      </c>
      <c r="C1" s="172" t="s">
        <v>0</v>
      </c>
      <c r="D1" s="54" t="s">
        <v>1</v>
      </c>
      <c r="E1" s="146" t="s">
        <v>2</v>
      </c>
      <c r="F1" s="236" t="s">
        <v>3</v>
      </c>
      <c r="G1" s="325" t="s">
        <v>1053</v>
      </c>
      <c r="H1" s="325"/>
      <c r="I1" s="201" t="s">
        <v>1054</v>
      </c>
      <c r="J1" s="201" t="s">
        <v>1055</v>
      </c>
      <c r="K1" s="326" t="s">
        <v>1056</v>
      </c>
      <c r="L1" s="326"/>
      <c r="M1" s="200" t="s">
        <v>1057</v>
      </c>
      <c r="N1" s="200" t="s">
        <v>1058</v>
      </c>
      <c r="O1" s="327" t="s">
        <v>1059</v>
      </c>
      <c r="P1" s="327"/>
      <c r="Q1" s="202" t="s">
        <v>1060</v>
      </c>
      <c r="R1" s="202" t="s">
        <v>1061</v>
      </c>
    </row>
    <row r="2" spans="1:18" ht="88.5" customHeight="1" thickBot="1" x14ac:dyDescent="0.3">
      <c r="A2" s="170" t="s">
        <v>500</v>
      </c>
      <c r="B2" s="171" t="s">
        <v>505</v>
      </c>
      <c r="C2" s="172" t="s">
        <v>50</v>
      </c>
      <c r="D2" s="328" t="s">
        <v>51</v>
      </c>
      <c r="E2" s="328"/>
      <c r="F2" s="173" t="s">
        <v>52</v>
      </c>
      <c r="G2" s="173" t="s">
        <v>726</v>
      </c>
      <c r="H2" s="193" t="s">
        <v>463</v>
      </c>
      <c r="I2" s="173" t="s">
        <v>1147</v>
      </c>
      <c r="J2" s="172" t="s">
        <v>631</v>
      </c>
      <c r="K2" s="173" t="s">
        <v>726</v>
      </c>
      <c r="L2" s="193" t="s">
        <v>463</v>
      </c>
      <c r="M2" s="173" t="s">
        <v>1147</v>
      </c>
      <c r="N2" s="172" t="s">
        <v>631</v>
      </c>
      <c r="O2" s="173" t="s">
        <v>726</v>
      </c>
      <c r="P2" s="193" t="s">
        <v>463</v>
      </c>
      <c r="Q2" s="173" t="s">
        <v>1147</v>
      </c>
      <c r="R2" s="172" t="s">
        <v>631</v>
      </c>
    </row>
    <row r="3" spans="1:18" ht="118.5" customHeight="1" thickBot="1" x14ac:dyDescent="0.3">
      <c r="A3" s="170" t="s">
        <v>501</v>
      </c>
      <c r="B3" s="171" t="s">
        <v>506</v>
      </c>
      <c r="C3" s="172" t="s">
        <v>53</v>
      </c>
      <c r="D3" s="324" t="s">
        <v>54</v>
      </c>
      <c r="E3" s="324"/>
      <c r="F3" s="173" t="s">
        <v>1062</v>
      </c>
      <c r="G3" s="173" t="s">
        <v>727</v>
      </c>
      <c r="H3" s="193" t="s">
        <v>1072</v>
      </c>
      <c r="I3" s="173" t="s">
        <v>1156</v>
      </c>
      <c r="J3" s="172" t="s">
        <v>632</v>
      </c>
      <c r="K3" s="173" t="s">
        <v>727</v>
      </c>
      <c r="L3" s="193" t="s">
        <v>1072</v>
      </c>
      <c r="M3" s="173" t="s">
        <v>1156</v>
      </c>
      <c r="N3" s="172" t="s">
        <v>632</v>
      </c>
      <c r="O3" s="173" t="s">
        <v>727</v>
      </c>
      <c r="P3" s="193" t="s">
        <v>1072</v>
      </c>
      <c r="Q3" s="173" t="s">
        <v>1156</v>
      </c>
      <c r="R3" s="172" t="s">
        <v>632</v>
      </c>
    </row>
    <row r="4" spans="1:18" ht="192" customHeight="1" thickBot="1" x14ac:dyDescent="0.3">
      <c r="A4" s="321" t="s">
        <v>502</v>
      </c>
      <c r="B4" s="322" t="s">
        <v>507</v>
      </c>
      <c r="C4" s="172" t="s">
        <v>55</v>
      </c>
      <c r="D4" s="324" t="s">
        <v>56</v>
      </c>
      <c r="E4" s="324"/>
      <c r="F4" s="173" t="s">
        <v>1063</v>
      </c>
      <c r="G4" s="173" t="s">
        <v>728</v>
      </c>
      <c r="H4" s="193" t="s">
        <v>463</v>
      </c>
      <c r="I4" s="173" t="s">
        <v>1148</v>
      </c>
      <c r="J4" s="172" t="s">
        <v>631</v>
      </c>
      <c r="K4" s="173" t="s">
        <v>728</v>
      </c>
      <c r="L4" s="193" t="s">
        <v>463</v>
      </c>
      <c r="M4" s="173" t="s">
        <v>1148</v>
      </c>
      <c r="N4" s="172" t="s">
        <v>631</v>
      </c>
      <c r="O4" s="173" t="s">
        <v>728</v>
      </c>
      <c r="P4" s="193" t="s">
        <v>463</v>
      </c>
      <c r="Q4" s="173" t="s">
        <v>1148</v>
      </c>
      <c r="R4" s="172" t="s">
        <v>631</v>
      </c>
    </row>
    <row r="5" spans="1:18" ht="60.75" customHeight="1" thickBot="1" x14ac:dyDescent="0.3">
      <c r="A5" s="321"/>
      <c r="B5" s="322"/>
      <c r="C5" s="172" t="s">
        <v>57</v>
      </c>
      <c r="D5" s="328" t="s">
        <v>58</v>
      </c>
      <c r="E5" s="328"/>
      <c r="F5" s="173" t="s">
        <v>59</v>
      </c>
      <c r="G5" s="173" t="s">
        <v>729</v>
      </c>
      <c r="H5" s="193" t="s">
        <v>463</v>
      </c>
      <c r="I5" s="173" t="s">
        <v>1157</v>
      </c>
      <c r="J5" s="172" t="s">
        <v>631</v>
      </c>
      <c r="K5" s="173" t="s">
        <v>729</v>
      </c>
      <c r="L5" s="193" t="s">
        <v>463</v>
      </c>
      <c r="M5" s="173" t="s">
        <v>1157</v>
      </c>
      <c r="N5" s="172" t="s">
        <v>631</v>
      </c>
      <c r="O5" s="173" t="s">
        <v>729</v>
      </c>
      <c r="P5" s="193" t="s">
        <v>463</v>
      </c>
      <c r="Q5" s="173" t="s">
        <v>1157</v>
      </c>
      <c r="R5" s="172" t="s">
        <v>631</v>
      </c>
    </row>
    <row r="6" spans="1:18" ht="144.75" customHeight="1" thickBot="1" x14ac:dyDescent="0.3">
      <c r="A6" s="321"/>
      <c r="B6" s="322"/>
      <c r="C6" s="172" t="s">
        <v>60</v>
      </c>
      <c r="D6" s="324" t="s">
        <v>61</v>
      </c>
      <c r="E6" s="324"/>
      <c r="F6" s="173" t="s">
        <v>1064</v>
      </c>
      <c r="G6" s="173" t="s">
        <v>730</v>
      </c>
      <c r="H6" s="193" t="s">
        <v>463</v>
      </c>
      <c r="I6" s="173" t="s">
        <v>1149</v>
      </c>
      <c r="J6" s="172" t="s">
        <v>631</v>
      </c>
      <c r="K6" s="173" t="s">
        <v>730</v>
      </c>
      <c r="L6" s="193" t="s">
        <v>463</v>
      </c>
      <c r="M6" s="173" t="s">
        <v>1149</v>
      </c>
      <c r="N6" s="172" t="s">
        <v>631</v>
      </c>
      <c r="O6" s="173" t="s">
        <v>730</v>
      </c>
      <c r="P6" s="193" t="s">
        <v>463</v>
      </c>
      <c r="Q6" s="173" t="s">
        <v>1149</v>
      </c>
      <c r="R6" s="172" t="s">
        <v>631</v>
      </c>
    </row>
    <row r="7" spans="1:18" ht="36.75" customHeight="1" thickBot="1" x14ac:dyDescent="0.3">
      <c r="A7" s="321" t="s">
        <v>503</v>
      </c>
      <c r="B7" s="322" t="s">
        <v>508</v>
      </c>
      <c r="C7" s="323" t="s">
        <v>62</v>
      </c>
      <c r="D7" s="324" t="s">
        <v>63</v>
      </c>
      <c r="E7" s="324"/>
      <c r="F7" s="316" t="s">
        <v>1065</v>
      </c>
      <c r="G7" s="173" t="s">
        <v>731</v>
      </c>
      <c r="H7" s="193" t="s">
        <v>463</v>
      </c>
      <c r="I7" s="316" t="s">
        <v>1150</v>
      </c>
      <c r="J7" s="172" t="s">
        <v>631</v>
      </c>
      <c r="K7" s="173" t="s">
        <v>731</v>
      </c>
      <c r="L7" s="193" t="s">
        <v>463</v>
      </c>
      <c r="M7" s="316" t="s">
        <v>1150</v>
      </c>
      <c r="N7" s="172" t="s">
        <v>631</v>
      </c>
      <c r="O7" s="173" t="s">
        <v>731</v>
      </c>
      <c r="P7" s="193" t="s">
        <v>463</v>
      </c>
      <c r="Q7" s="316" t="s">
        <v>1150</v>
      </c>
      <c r="R7" s="172" t="s">
        <v>631</v>
      </c>
    </row>
    <row r="8" spans="1:18" ht="135" customHeight="1" thickBot="1" x14ac:dyDescent="0.3">
      <c r="A8" s="321"/>
      <c r="B8" s="322"/>
      <c r="C8" s="323"/>
      <c r="D8" s="324"/>
      <c r="E8" s="324"/>
      <c r="F8" s="316"/>
      <c r="G8" s="173" t="s">
        <v>732</v>
      </c>
      <c r="H8" s="193" t="s">
        <v>463</v>
      </c>
      <c r="I8" s="316"/>
      <c r="J8" s="172" t="s">
        <v>631</v>
      </c>
      <c r="K8" s="173" t="s">
        <v>732</v>
      </c>
      <c r="L8" s="193" t="s">
        <v>463</v>
      </c>
      <c r="M8" s="316"/>
      <c r="N8" s="172" t="s">
        <v>631</v>
      </c>
      <c r="O8" s="173" t="s">
        <v>732</v>
      </c>
      <c r="P8" s="193" t="s">
        <v>463</v>
      </c>
      <c r="Q8" s="316"/>
      <c r="R8" s="172" t="s">
        <v>631</v>
      </c>
    </row>
    <row r="9" spans="1:18" ht="48.75" customHeight="1" thickBot="1" x14ac:dyDescent="0.3">
      <c r="A9" s="321"/>
      <c r="B9" s="322"/>
      <c r="C9" s="323" t="s">
        <v>64</v>
      </c>
      <c r="D9" s="324" t="s">
        <v>65</v>
      </c>
      <c r="E9" s="324"/>
      <c r="F9" s="316" t="s">
        <v>1066</v>
      </c>
      <c r="G9" s="173" t="s">
        <v>733</v>
      </c>
      <c r="H9" s="193" t="s">
        <v>463</v>
      </c>
      <c r="I9" s="316" t="s">
        <v>1151</v>
      </c>
      <c r="J9" s="172" t="s">
        <v>631</v>
      </c>
      <c r="K9" s="173" t="s">
        <v>733</v>
      </c>
      <c r="L9" s="193" t="s">
        <v>463</v>
      </c>
      <c r="M9" s="316" t="s">
        <v>1151</v>
      </c>
      <c r="N9" s="172" t="s">
        <v>631</v>
      </c>
      <c r="O9" s="173" t="s">
        <v>733</v>
      </c>
      <c r="P9" s="193" t="s">
        <v>463</v>
      </c>
      <c r="Q9" s="316" t="s">
        <v>1151</v>
      </c>
      <c r="R9" s="172" t="s">
        <v>631</v>
      </c>
    </row>
    <row r="10" spans="1:18" ht="409.6" thickBot="1" x14ac:dyDescent="0.3">
      <c r="A10" s="321"/>
      <c r="B10" s="322"/>
      <c r="C10" s="323"/>
      <c r="D10" s="324"/>
      <c r="E10" s="324"/>
      <c r="F10" s="316"/>
      <c r="G10" s="173" t="s">
        <v>734</v>
      </c>
      <c r="H10" s="193" t="s">
        <v>463</v>
      </c>
      <c r="I10" s="316"/>
      <c r="J10" s="172" t="s">
        <v>631</v>
      </c>
      <c r="K10" s="173" t="s">
        <v>734</v>
      </c>
      <c r="L10" s="193" t="s">
        <v>463</v>
      </c>
      <c r="M10" s="316"/>
      <c r="N10" s="172" t="s">
        <v>631</v>
      </c>
      <c r="O10" s="173" t="s">
        <v>734</v>
      </c>
      <c r="P10" s="193" t="s">
        <v>463</v>
      </c>
      <c r="Q10" s="316"/>
      <c r="R10" s="172" t="s">
        <v>631</v>
      </c>
    </row>
    <row r="11" spans="1:18" ht="130.5" customHeight="1" thickBot="1" x14ac:dyDescent="0.3">
      <c r="A11" s="321"/>
      <c r="B11" s="322"/>
      <c r="C11" s="323"/>
      <c r="D11" s="324"/>
      <c r="E11" s="324"/>
      <c r="F11" s="316"/>
      <c r="G11" s="173" t="s">
        <v>735</v>
      </c>
      <c r="H11" s="193" t="s">
        <v>463</v>
      </c>
      <c r="I11" s="316"/>
      <c r="J11" s="172" t="s">
        <v>631</v>
      </c>
      <c r="K11" s="173" t="s">
        <v>735</v>
      </c>
      <c r="L11" s="193" t="s">
        <v>463</v>
      </c>
      <c r="M11" s="316"/>
      <c r="N11" s="172" t="s">
        <v>631</v>
      </c>
      <c r="O11" s="173" t="s">
        <v>735</v>
      </c>
      <c r="P11" s="193" t="s">
        <v>463</v>
      </c>
      <c r="Q11" s="316"/>
      <c r="R11" s="172" t="s">
        <v>631</v>
      </c>
    </row>
    <row r="12" spans="1:18" ht="48" customHeight="1" thickBot="1" x14ac:dyDescent="0.3">
      <c r="A12" s="321"/>
      <c r="B12" s="322"/>
      <c r="C12" s="323" t="s">
        <v>66</v>
      </c>
      <c r="D12" s="302" t="s">
        <v>736</v>
      </c>
      <c r="E12" s="302"/>
      <c r="F12" s="316" t="s">
        <v>1067</v>
      </c>
      <c r="G12" s="173" t="s">
        <v>737</v>
      </c>
      <c r="H12" s="193" t="s">
        <v>463</v>
      </c>
      <c r="I12" s="316" t="s">
        <v>1152</v>
      </c>
      <c r="J12" s="172" t="s">
        <v>631</v>
      </c>
      <c r="K12" s="173" t="s">
        <v>737</v>
      </c>
      <c r="L12" s="193" t="s">
        <v>463</v>
      </c>
      <c r="M12" s="316" t="s">
        <v>1152</v>
      </c>
      <c r="N12" s="172" t="s">
        <v>631</v>
      </c>
      <c r="O12" s="173" t="s">
        <v>737</v>
      </c>
      <c r="P12" s="193" t="s">
        <v>463</v>
      </c>
      <c r="Q12" s="316" t="s">
        <v>1152</v>
      </c>
      <c r="R12" s="172" t="s">
        <v>631</v>
      </c>
    </row>
    <row r="13" spans="1:18" ht="148.5" customHeight="1" thickBot="1" x14ac:dyDescent="0.3">
      <c r="A13" s="321"/>
      <c r="B13" s="322"/>
      <c r="C13" s="323"/>
      <c r="D13" s="302"/>
      <c r="E13" s="302"/>
      <c r="F13" s="316"/>
      <c r="G13" s="173" t="s">
        <v>738</v>
      </c>
      <c r="H13" s="193" t="s">
        <v>463</v>
      </c>
      <c r="I13" s="316"/>
      <c r="J13" s="172" t="s">
        <v>631</v>
      </c>
      <c r="K13" s="173" t="s">
        <v>738</v>
      </c>
      <c r="L13" s="193" t="s">
        <v>463</v>
      </c>
      <c r="M13" s="316"/>
      <c r="N13" s="172" t="s">
        <v>631</v>
      </c>
      <c r="O13" s="173" t="s">
        <v>738</v>
      </c>
      <c r="P13" s="193" t="s">
        <v>463</v>
      </c>
      <c r="Q13" s="316"/>
      <c r="R13" s="172" t="s">
        <v>631</v>
      </c>
    </row>
    <row r="14" spans="1:18" ht="36.75" customHeight="1" thickBot="1" x14ac:dyDescent="0.3">
      <c r="A14" s="321"/>
      <c r="B14" s="322"/>
      <c r="C14" s="323" t="s">
        <v>67</v>
      </c>
      <c r="D14" s="302" t="s">
        <v>739</v>
      </c>
      <c r="E14" s="302"/>
      <c r="F14" s="316" t="s">
        <v>1068</v>
      </c>
      <c r="G14" s="173" t="s">
        <v>740</v>
      </c>
      <c r="H14" s="193" t="s">
        <v>463</v>
      </c>
      <c r="I14" s="316" t="s">
        <v>1153</v>
      </c>
      <c r="J14" s="172" t="s">
        <v>631</v>
      </c>
      <c r="K14" s="173" t="s">
        <v>740</v>
      </c>
      <c r="L14" s="193" t="s">
        <v>463</v>
      </c>
      <c r="M14" s="316" t="s">
        <v>1153</v>
      </c>
      <c r="N14" s="172" t="s">
        <v>631</v>
      </c>
      <c r="O14" s="173" t="s">
        <v>740</v>
      </c>
      <c r="P14" s="193" t="s">
        <v>463</v>
      </c>
      <c r="Q14" s="316" t="s">
        <v>1153</v>
      </c>
      <c r="R14" s="172" t="s">
        <v>631</v>
      </c>
    </row>
    <row r="15" spans="1:18" ht="139.5" customHeight="1" thickBot="1" x14ac:dyDescent="0.3">
      <c r="A15" s="321"/>
      <c r="B15" s="322"/>
      <c r="C15" s="323"/>
      <c r="D15" s="302"/>
      <c r="E15" s="302"/>
      <c r="F15" s="316"/>
      <c r="G15" s="173" t="s">
        <v>741</v>
      </c>
      <c r="H15" s="193" t="s">
        <v>463</v>
      </c>
      <c r="I15" s="316"/>
      <c r="J15" s="172" t="s">
        <v>631</v>
      </c>
      <c r="K15" s="173" t="s">
        <v>741</v>
      </c>
      <c r="L15" s="193" t="s">
        <v>463</v>
      </c>
      <c r="M15" s="316"/>
      <c r="N15" s="172" t="s">
        <v>631</v>
      </c>
      <c r="O15" s="173" t="s">
        <v>741</v>
      </c>
      <c r="P15" s="193" t="s">
        <v>463</v>
      </c>
      <c r="Q15" s="316"/>
      <c r="R15" s="172" t="s">
        <v>631</v>
      </c>
    </row>
    <row r="16" spans="1:18" ht="126.75" customHeight="1" thickBot="1" x14ac:dyDescent="0.3">
      <c r="A16" s="321"/>
      <c r="B16" s="322"/>
      <c r="C16" s="172" t="s">
        <v>68</v>
      </c>
      <c r="D16" s="324" t="s">
        <v>69</v>
      </c>
      <c r="E16" s="324"/>
      <c r="F16" s="173" t="s">
        <v>1069</v>
      </c>
      <c r="G16" s="173" t="s">
        <v>742</v>
      </c>
      <c r="H16" s="193" t="s">
        <v>463</v>
      </c>
      <c r="I16" s="173" t="s">
        <v>1154</v>
      </c>
      <c r="J16" s="172" t="s">
        <v>631</v>
      </c>
      <c r="K16" s="173" t="s">
        <v>742</v>
      </c>
      <c r="L16" s="193" t="s">
        <v>463</v>
      </c>
      <c r="M16" s="173" t="s">
        <v>1154</v>
      </c>
      <c r="N16" s="172" t="s">
        <v>631</v>
      </c>
      <c r="O16" s="173" t="s">
        <v>742</v>
      </c>
      <c r="P16" s="193" t="s">
        <v>463</v>
      </c>
      <c r="Q16" s="173" t="s">
        <v>1154</v>
      </c>
      <c r="R16" s="172" t="s">
        <v>631</v>
      </c>
    </row>
    <row r="17" spans="1:18" ht="50.25" customHeight="1" thickBot="1" x14ac:dyDescent="0.3">
      <c r="A17" s="321"/>
      <c r="B17" s="322"/>
      <c r="C17" s="323" t="s">
        <v>70</v>
      </c>
      <c r="D17" s="324" t="s">
        <v>71</v>
      </c>
      <c r="E17" s="324"/>
      <c r="F17" s="323" t="s">
        <v>940</v>
      </c>
      <c r="G17" s="173" t="s">
        <v>743</v>
      </c>
      <c r="H17" s="193" t="s">
        <v>463</v>
      </c>
      <c r="I17" s="320" t="s">
        <v>748</v>
      </c>
      <c r="J17" s="172"/>
      <c r="K17" s="173" t="s">
        <v>743</v>
      </c>
      <c r="L17" s="193" t="s">
        <v>463</v>
      </c>
      <c r="M17" s="320" t="s">
        <v>748</v>
      </c>
      <c r="N17" s="172"/>
      <c r="O17" s="173" t="s">
        <v>743</v>
      </c>
      <c r="P17" s="193" t="s">
        <v>463</v>
      </c>
      <c r="Q17" s="320" t="s">
        <v>748</v>
      </c>
      <c r="R17" s="172"/>
    </row>
    <row r="18" spans="1:18" ht="25.5" hidden="1" customHeight="1" thickBot="1" x14ac:dyDescent="0.3">
      <c r="A18" s="321"/>
      <c r="B18" s="322"/>
      <c r="C18" s="323"/>
      <c r="D18" s="324"/>
      <c r="E18" s="324"/>
      <c r="F18" s="316"/>
      <c r="G18" s="173" t="s">
        <v>744</v>
      </c>
      <c r="H18" s="193" t="s">
        <v>463</v>
      </c>
      <c r="I18" s="320"/>
      <c r="J18" s="172"/>
      <c r="K18" s="173" t="s">
        <v>744</v>
      </c>
      <c r="L18" s="193" t="s">
        <v>463</v>
      </c>
      <c r="M18" s="320"/>
      <c r="N18" s="172"/>
      <c r="O18" s="173" t="s">
        <v>744</v>
      </c>
      <c r="P18" s="193" t="s">
        <v>463</v>
      </c>
      <c r="Q18" s="320"/>
      <c r="R18" s="172"/>
    </row>
    <row r="19" spans="1:18" ht="73.5" customHeight="1" thickBot="1" x14ac:dyDescent="0.3">
      <c r="A19" s="321" t="s">
        <v>504</v>
      </c>
      <c r="B19" s="322" t="s">
        <v>509</v>
      </c>
      <c r="C19" s="323" t="s">
        <v>72</v>
      </c>
      <c r="D19" s="324" t="s">
        <v>73</v>
      </c>
      <c r="E19" s="324"/>
      <c r="F19" s="316" t="s">
        <v>1070</v>
      </c>
      <c r="G19" s="173" t="s">
        <v>745</v>
      </c>
      <c r="H19" s="193" t="s">
        <v>463</v>
      </c>
      <c r="I19" s="316" t="s">
        <v>1155</v>
      </c>
      <c r="J19" s="172" t="s">
        <v>631</v>
      </c>
      <c r="K19" s="173" t="s">
        <v>745</v>
      </c>
      <c r="L19" s="193" t="s">
        <v>463</v>
      </c>
      <c r="M19" s="316" t="s">
        <v>1155</v>
      </c>
      <c r="N19" s="172" t="s">
        <v>631</v>
      </c>
      <c r="O19" s="173" t="s">
        <v>745</v>
      </c>
      <c r="P19" s="193" t="s">
        <v>463</v>
      </c>
      <c r="Q19" s="316" t="s">
        <v>1155</v>
      </c>
      <c r="R19" s="172" t="s">
        <v>631</v>
      </c>
    </row>
    <row r="20" spans="1:18" ht="57" customHeight="1" thickBot="1" x14ac:dyDescent="0.3">
      <c r="A20" s="321"/>
      <c r="B20" s="322"/>
      <c r="C20" s="323"/>
      <c r="D20" s="324"/>
      <c r="E20" s="324"/>
      <c r="F20" s="316"/>
      <c r="G20" s="173" t="s">
        <v>746</v>
      </c>
      <c r="H20" s="193" t="s">
        <v>463</v>
      </c>
      <c r="I20" s="316"/>
      <c r="J20" s="172" t="s">
        <v>631</v>
      </c>
      <c r="K20" s="173" t="s">
        <v>746</v>
      </c>
      <c r="L20" s="193" t="s">
        <v>463</v>
      </c>
      <c r="M20" s="316"/>
      <c r="N20" s="172" t="s">
        <v>631</v>
      </c>
      <c r="O20" s="173" t="s">
        <v>746</v>
      </c>
      <c r="P20" s="193" t="s">
        <v>463</v>
      </c>
      <c r="Q20" s="316"/>
      <c r="R20" s="172" t="s">
        <v>631</v>
      </c>
    </row>
    <row r="21" spans="1:18" ht="72.75" customHeight="1" thickBot="1" x14ac:dyDescent="0.3">
      <c r="A21" s="321"/>
      <c r="B21" s="322"/>
      <c r="C21" s="323"/>
      <c r="D21" s="324"/>
      <c r="E21" s="324"/>
      <c r="F21" s="316"/>
      <c r="G21" s="173" t="s">
        <v>747</v>
      </c>
      <c r="H21" s="193" t="s">
        <v>463</v>
      </c>
      <c r="I21" s="316"/>
      <c r="J21" s="172" t="s">
        <v>631</v>
      </c>
      <c r="K21" s="173" t="s">
        <v>747</v>
      </c>
      <c r="L21" s="193" t="s">
        <v>463</v>
      </c>
      <c r="M21" s="316"/>
      <c r="N21" s="172" t="s">
        <v>631</v>
      </c>
      <c r="O21" s="173" t="s">
        <v>747</v>
      </c>
      <c r="P21" s="193" t="s">
        <v>463</v>
      </c>
      <c r="Q21" s="316"/>
      <c r="R21" s="172" t="s">
        <v>631</v>
      </c>
    </row>
  </sheetData>
  <mergeCells count="51">
    <mergeCell ref="A4:A6"/>
    <mergeCell ref="B4:B6"/>
    <mergeCell ref="D4:E4"/>
    <mergeCell ref="D5:E5"/>
    <mergeCell ref="D6:E6"/>
    <mergeCell ref="G1:H1"/>
    <mergeCell ref="K1:L1"/>
    <mergeCell ref="O1:P1"/>
    <mergeCell ref="D2:E2"/>
    <mergeCell ref="D3:E3"/>
    <mergeCell ref="M17:M18"/>
    <mergeCell ref="M7:M8"/>
    <mergeCell ref="Q7:Q8"/>
    <mergeCell ref="C9:C11"/>
    <mergeCell ref="D9:E11"/>
    <mergeCell ref="F9:F11"/>
    <mergeCell ref="I9:I11"/>
    <mergeCell ref="C7:C8"/>
    <mergeCell ref="D7:E8"/>
    <mergeCell ref="F7:F8"/>
    <mergeCell ref="I7:I8"/>
    <mergeCell ref="M9:M11"/>
    <mergeCell ref="Q9:Q11"/>
    <mergeCell ref="Q12:Q13"/>
    <mergeCell ref="C14:C15"/>
    <mergeCell ref="D14:E15"/>
    <mergeCell ref="F14:F15"/>
    <mergeCell ref="I14:I15"/>
    <mergeCell ref="M14:M15"/>
    <mergeCell ref="Q14:Q15"/>
    <mergeCell ref="C12:C13"/>
    <mergeCell ref="D12:E13"/>
    <mergeCell ref="F12:F13"/>
    <mergeCell ref="I12:I13"/>
    <mergeCell ref="M12:M13"/>
    <mergeCell ref="Q19:Q21"/>
    <mergeCell ref="Q17:Q18"/>
    <mergeCell ref="A19:A21"/>
    <mergeCell ref="B19:B21"/>
    <mergeCell ref="C19:C21"/>
    <mergeCell ref="D19:E21"/>
    <mergeCell ref="F19:F21"/>
    <mergeCell ref="I19:I21"/>
    <mergeCell ref="M19:M21"/>
    <mergeCell ref="A7:A18"/>
    <mergeCell ref="B7:B18"/>
    <mergeCell ref="D16:E16"/>
    <mergeCell ref="C17:C18"/>
    <mergeCell ref="D17:E18"/>
    <mergeCell ref="F17:F18"/>
    <mergeCell ref="I17:I18"/>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H2:H21 L2:L21 P2:P21</xm:sqref>
        </x14:dataValidation>
        <x14:dataValidation type="list" allowBlank="1" showInputMessage="1" showErrorMessage="1">
          <x14:formula1>
            <xm:f>Kriteria!$A$8:$A$10</xm:f>
          </x14:formula1>
          <xm:sqref>R2:R21 N2:N21 J2:J21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topLeftCell="O1" zoomScale="98" zoomScaleNormal="98" workbookViewId="0">
      <selection activeCell="N4" sqref="N4:N5"/>
    </sheetView>
  </sheetViews>
  <sheetFormatPr defaultRowHeight="15" x14ac:dyDescent="0.25"/>
  <cols>
    <col min="1" max="1" width="14.28515625" style="40" hidden="1" customWidth="1"/>
    <col min="2" max="2" width="28.7109375" style="40" hidden="1" customWidth="1"/>
    <col min="3" max="3" width="11.5703125" customWidth="1"/>
    <col min="4" max="5" width="19.28515625" customWidth="1"/>
    <col min="6" max="6" width="33" style="68" customWidth="1"/>
    <col min="7" max="7" width="29" hidden="1" customWidth="1"/>
    <col min="8" max="8" width="21.28515625" style="64" hidden="1" customWidth="1"/>
    <col min="9" max="9" width="27.140625" style="48" hidden="1" customWidth="1"/>
    <col min="10" max="10" width="16.140625" style="211" hidden="1" customWidth="1"/>
    <col min="11" max="11" width="26.7109375" customWidth="1"/>
    <col min="12" max="12" width="19.42578125" style="211" customWidth="1"/>
    <col min="13" max="13" width="30" customWidth="1"/>
    <col min="14" max="14" width="16" style="211" customWidth="1"/>
    <col min="15" max="15" width="28.7109375" customWidth="1"/>
    <col min="16" max="16" width="18.28515625" style="211" customWidth="1"/>
    <col min="17" max="17" width="30.42578125" customWidth="1"/>
    <col min="18" max="18" width="15.5703125" style="211" customWidth="1"/>
  </cols>
  <sheetData>
    <row r="1" spans="1:18" ht="95.45" customHeight="1" x14ac:dyDescent="0.25">
      <c r="A1" s="22" t="s">
        <v>483</v>
      </c>
      <c r="B1" s="22" t="s">
        <v>467</v>
      </c>
      <c r="C1" s="27" t="s">
        <v>0</v>
      </c>
      <c r="D1" s="20" t="s">
        <v>1</v>
      </c>
      <c r="E1" s="19" t="s">
        <v>2</v>
      </c>
      <c r="F1" s="21" t="s">
        <v>3</v>
      </c>
      <c r="G1" s="325" t="s">
        <v>1053</v>
      </c>
      <c r="H1" s="325"/>
      <c r="I1" s="201" t="s">
        <v>1054</v>
      </c>
      <c r="J1" s="201" t="s">
        <v>1055</v>
      </c>
      <c r="K1" s="326" t="s">
        <v>1056</v>
      </c>
      <c r="L1" s="326"/>
      <c r="M1" s="200" t="s">
        <v>1057</v>
      </c>
      <c r="N1" s="200" t="s">
        <v>1058</v>
      </c>
      <c r="O1" s="327" t="s">
        <v>1059</v>
      </c>
      <c r="P1" s="327"/>
      <c r="Q1" s="202" t="s">
        <v>1060</v>
      </c>
      <c r="R1" s="202" t="s">
        <v>1168</v>
      </c>
    </row>
    <row r="2" spans="1:18" ht="54" customHeight="1" x14ac:dyDescent="0.25">
      <c r="A2" s="345" t="s">
        <v>510</v>
      </c>
      <c r="B2" s="346" t="s">
        <v>513</v>
      </c>
      <c r="C2" s="351" t="s">
        <v>77</v>
      </c>
      <c r="D2" s="342" t="s">
        <v>650</v>
      </c>
      <c r="E2" s="342"/>
      <c r="F2" s="341" t="s">
        <v>941</v>
      </c>
      <c r="G2" s="93" t="s">
        <v>749</v>
      </c>
      <c r="H2" s="16" t="s">
        <v>1072</v>
      </c>
      <c r="I2" s="316" t="s">
        <v>1273</v>
      </c>
      <c r="J2" s="335" t="s">
        <v>631</v>
      </c>
      <c r="K2" s="214" t="s">
        <v>749</v>
      </c>
      <c r="L2" s="193" t="s">
        <v>1072</v>
      </c>
      <c r="M2" s="316" t="s">
        <v>1273</v>
      </c>
      <c r="N2" s="335" t="s">
        <v>631</v>
      </c>
      <c r="O2" s="214" t="s">
        <v>749</v>
      </c>
      <c r="P2" s="193" t="s">
        <v>1072</v>
      </c>
      <c r="Q2" s="316" t="s">
        <v>1274</v>
      </c>
      <c r="R2" s="335" t="s">
        <v>631</v>
      </c>
    </row>
    <row r="3" spans="1:18" ht="65.45" customHeight="1" x14ac:dyDescent="0.25">
      <c r="A3" s="345"/>
      <c r="B3" s="345"/>
      <c r="C3" s="351"/>
      <c r="D3" s="342"/>
      <c r="E3" s="342"/>
      <c r="F3" s="341"/>
      <c r="G3" s="93" t="s">
        <v>750</v>
      </c>
      <c r="H3" s="16" t="s">
        <v>463</v>
      </c>
      <c r="I3" s="316"/>
      <c r="J3" s="318"/>
      <c r="K3" s="214" t="s">
        <v>750</v>
      </c>
      <c r="L3" s="193" t="s">
        <v>463</v>
      </c>
      <c r="M3" s="316"/>
      <c r="N3" s="318"/>
      <c r="O3" s="214" t="s">
        <v>750</v>
      </c>
      <c r="P3" s="193" t="s">
        <v>463</v>
      </c>
      <c r="Q3" s="316"/>
      <c r="R3" s="318"/>
    </row>
    <row r="4" spans="1:18" ht="73.900000000000006" customHeight="1" x14ac:dyDescent="0.25">
      <c r="A4" s="345" t="s">
        <v>511</v>
      </c>
      <c r="B4" s="347" t="s">
        <v>514</v>
      </c>
      <c r="C4" s="352" t="s">
        <v>78</v>
      </c>
      <c r="D4" s="340" t="s">
        <v>651</v>
      </c>
      <c r="E4" s="340"/>
      <c r="F4" s="341" t="s">
        <v>942</v>
      </c>
      <c r="G4" s="93" t="s">
        <v>751</v>
      </c>
      <c r="H4" s="72" t="s">
        <v>463</v>
      </c>
      <c r="I4" s="333" t="s">
        <v>1275</v>
      </c>
      <c r="J4" s="335" t="s">
        <v>631</v>
      </c>
      <c r="K4" s="214" t="s">
        <v>751</v>
      </c>
      <c r="L4" s="216" t="s">
        <v>463</v>
      </c>
      <c r="M4" s="333" t="s">
        <v>1275</v>
      </c>
      <c r="N4" s="335" t="s">
        <v>631</v>
      </c>
      <c r="O4" s="214" t="s">
        <v>751</v>
      </c>
      <c r="P4" s="216" t="s">
        <v>463</v>
      </c>
      <c r="Q4" s="333" t="s">
        <v>1275</v>
      </c>
      <c r="R4" s="335" t="s">
        <v>631</v>
      </c>
    </row>
    <row r="5" spans="1:18" ht="61.9" customHeight="1" x14ac:dyDescent="0.25">
      <c r="A5" s="345"/>
      <c r="B5" s="348"/>
      <c r="C5" s="352"/>
      <c r="D5" s="340" t="s">
        <v>652</v>
      </c>
      <c r="E5" s="340"/>
      <c r="F5" s="341"/>
      <c r="G5" s="93" t="s">
        <v>752</v>
      </c>
      <c r="H5" s="16" t="s">
        <v>1072</v>
      </c>
      <c r="I5" s="333"/>
      <c r="J5" s="318"/>
      <c r="K5" s="214" t="s">
        <v>752</v>
      </c>
      <c r="L5" s="193" t="s">
        <v>1072</v>
      </c>
      <c r="M5" s="333"/>
      <c r="N5" s="318"/>
      <c r="O5" s="214" t="s">
        <v>752</v>
      </c>
      <c r="P5" s="193" t="s">
        <v>1072</v>
      </c>
      <c r="Q5" s="333"/>
      <c r="R5" s="318"/>
    </row>
    <row r="6" spans="1:18" ht="31.15" customHeight="1" x14ac:dyDescent="0.25">
      <c r="A6" s="345" t="s">
        <v>512</v>
      </c>
      <c r="B6" s="349" t="s">
        <v>515</v>
      </c>
      <c r="C6" s="336" t="s">
        <v>79</v>
      </c>
      <c r="D6" s="340" t="s">
        <v>758</v>
      </c>
      <c r="E6" s="340"/>
      <c r="F6" s="341" t="s">
        <v>943</v>
      </c>
      <c r="G6" s="339" t="s">
        <v>727</v>
      </c>
      <c r="H6" s="337" t="s">
        <v>1072</v>
      </c>
      <c r="I6" s="332" t="s">
        <v>1276</v>
      </c>
      <c r="J6" s="335" t="s">
        <v>631</v>
      </c>
      <c r="K6" s="329" t="s">
        <v>727</v>
      </c>
      <c r="L6" s="330" t="s">
        <v>1072</v>
      </c>
      <c r="M6" s="332" t="s">
        <v>1276</v>
      </c>
      <c r="N6" s="335" t="s">
        <v>631</v>
      </c>
      <c r="O6" s="329" t="s">
        <v>727</v>
      </c>
      <c r="P6" s="330" t="s">
        <v>1072</v>
      </c>
      <c r="Q6" s="332" t="s">
        <v>1276</v>
      </c>
      <c r="R6" s="335" t="s">
        <v>631</v>
      </c>
    </row>
    <row r="7" spans="1:18" ht="24" customHeight="1" x14ac:dyDescent="0.25">
      <c r="A7" s="345"/>
      <c r="B7" s="350"/>
      <c r="C7" s="336"/>
      <c r="D7" s="342" t="s">
        <v>759</v>
      </c>
      <c r="E7" s="342"/>
      <c r="F7" s="341"/>
      <c r="G7" s="339"/>
      <c r="H7" s="338"/>
      <c r="I7" s="333"/>
      <c r="J7" s="317"/>
      <c r="K7" s="329"/>
      <c r="L7" s="331"/>
      <c r="M7" s="333"/>
      <c r="N7" s="317"/>
      <c r="O7" s="329"/>
      <c r="P7" s="331"/>
      <c r="Q7" s="333"/>
      <c r="R7" s="317"/>
    </row>
    <row r="8" spans="1:18" ht="47.25" customHeight="1" x14ac:dyDescent="0.25">
      <c r="A8" s="345"/>
      <c r="B8" s="350"/>
      <c r="C8" s="336"/>
      <c r="D8" s="343" t="s">
        <v>760</v>
      </c>
      <c r="E8" s="343"/>
      <c r="F8" s="341"/>
      <c r="G8" s="93" t="s">
        <v>753</v>
      </c>
      <c r="H8" s="16" t="s">
        <v>1072</v>
      </c>
      <c r="I8" s="333"/>
      <c r="J8" s="317"/>
      <c r="K8" s="214" t="s">
        <v>753</v>
      </c>
      <c r="L8" s="193" t="s">
        <v>1072</v>
      </c>
      <c r="M8" s="333"/>
      <c r="N8" s="317"/>
      <c r="O8" s="214" t="s">
        <v>753</v>
      </c>
      <c r="P8" s="193" t="s">
        <v>1072</v>
      </c>
      <c r="Q8" s="333"/>
      <c r="R8" s="317"/>
    </row>
    <row r="9" spans="1:18" ht="46.5" customHeight="1" x14ac:dyDescent="0.25">
      <c r="A9" s="345"/>
      <c r="B9" s="350"/>
      <c r="C9" s="336"/>
      <c r="D9" s="344" t="s">
        <v>761</v>
      </c>
      <c r="E9" s="344"/>
      <c r="F9" s="341"/>
      <c r="G9" s="93" t="s">
        <v>754</v>
      </c>
      <c r="H9" s="16" t="s">
        <v>1072</v>
      </c>
      <c r="I9" s="333"/>
      <c r="J9" s="317"/>
      <c r="K9" s="214" t="s">
        <v>754</v>
      </c>
      <c r="L9" s="193" t="s">
        <v>1072</v>
      </c>
      <c r="M9" s="333"/>
      <c r="N9" s="317"/>
      <c r="O9" s="214" t="s">
        <v>754</v>
      </c>
      <c r="P9" s="193" t="s">
        <v>1072</v>
      </c>
      <c r="Q9" s="333"/>
      <c r="R9" s="317"/>
    </row>
    <row r="10" spans="1:18" ht="33" customHeight="1" x14ac:dyDescent="0.25">
      <c r="A10" s="345"/>
      <c r="B10" s="350"/>
      <c r="C10" s="336"/>
      <c r="D10" s="344" t="s">
        <v>762</v>
      </c>
      <c r="E10" s="344"/>
      <c r="F10" s="341"/>
      <c r="G10" s="93" t="s">
        <v>755</v>
      </c>
      <c r="H10" s="16" t="s">
        <v>463</v>
      </c>
      <c r="I10" s="333"/>
      <c r="J10" s="317"/>
      <c r="K10" s="214" t="s">
        <v>755</v>
      </c>
      <c r="L10" s="193" t="s">
        <v>463</v>
      </c>
      <c r="M10" s="333"/>
      <c r="N10" s="317"/>
      <c r="O10" s="214" t="s">
        <v>755</v>
      </c>
      <c r="P10" s="193" t="s">
        <v>463</v>
      </c>
      <c r="Q10" s="333"/>
      <c r="R10" s="317"/>
    </row>
    <row r="11" spans="1:18" ht="70.5" customHeight="1" x14ac:dyDescent="0.25">
      <c r="A11" s="345"/>
      <c r="B11" s="350"/>
      <c r="C11" s="336"/>
      <c r="D11" s="340" t="s">
        <v>763</v>
      </c>
      <c r="E11" s="340"/>
      <c r="F11" s="341"/>
      <c r="G11" s="95" t="s">
        <v>756</v>
      </c>
      <c r="H11" s="16" t="s">
        <v>463</v>
      </c>
      <c r="I11" s="333"/>
      <c r="J11" s="317"/>
      <c r="K11" s="214" t="s">
        <v>756</v>
      </c>
      <c r="L11" s="193" t="s">
        <v>463</v>
      </c>
      <c r="M11" s="333"/>
      <c r="N11" s="317"/>
      <c r="O11" s="215" t="s">
        <v>756</v>
      </c>
      <c r="P11" s="193" t="s">
        <v>463</v>
      </c>
      <c r="Q11" s="333"/>
      <c r="R11" s="317"/>
    </row>
    <row r="12" spans="1:18" ht="58.5" customHeight="1" x14ac:dyDescent="0.25">
      <c r="A12" s="345"/>
      <c r="B12" s="350"/>
      <c r="C12" s="336"/>
      <c r="D12" s="340" t="s">
        <v>653</v>
      </c>
      <c r="E12" s="340"/>
      <c r="F12" s="341"/>
      <c r="G12" s="339" t="s">
        <v>757</v>
      </c>
      <c r="H12" s="337" t="s">
        <v>463</v>
      </c>
      <c r="I12" s="333"/>
      <c r="J12" s="317"/>
      <c r="K12" s="329" t="s">
        <v>757</v>
      </c>
      <c r="L12" s="330" t="s">
        <v>463</v>
      </c>
      <c r="M12" s="333"/>
      <c r="N12" s="317"/>
      <c r="O12" s="329" t="s">
        <v>757</v>
      </c>
      <c r="P12" s="330" t="s">
        <v>463</v>
      </c>
      <c r="Q12" s="333"/>
      <c r="R12" s="317"/>
    </row>
    <row r="13" spans="1:18" ht="42.75" customHeight="1" x14ac:dyDescent="0.25">
      <c r="C13" s="336"/>
      <c r="D13" s="340" t="s">
        <v>654</v>
      </c>
      <c r="E13" s="340"/>
      <c r="F13" s="341"/>
      <c r="G13" s="339"/>
      <c r="H13" s="338"/>
      <c r="I13" s="334"/>
      <c r="J13" s="318"/>
      <c r="K13" s="329"/>
      <c r="L13" s="331"/>
      <c r="M13" s="334"/>
      <c r="N13" s="318"/>
      <c r="O13" s="329"/>
      <c r="P13" s="331"/>
      <c r="Q13" s="334"/>
      <c r="R13" s="318"/>
    </row>
  </sheetData>
  <mergeCells count="56">
    <mergeCell ref="C2:C3"/>
    <mergeCell ref="F2:F3"/>
    <mergeCell ref="D2:E3"/>
    <mergeCell ref="C4:C5"/>
    <mergeCell ref="D4:E4"/>
    <mergeCell ref="D5:E5"/>
    <mergeCell ref="F4:F5"/>
    <mergeCell ref="I2:I3"/>
    <mergeCell ref="J2:J3"/>
    <mergeCell ref="J4:J5"/>
    <mergeCell ref="H6:H7"/>
    <mergeCell ref="G1:H1"/>
    <mergeCell ref="J6:J13"/>
    <mergeCell ref="A2:A3"/>
    <mergeCell ref="A4:A5"/>
    <mergeCell ref="A6:A12"/>
    <mergeCell ref="B2:B3"/>
    <mergeCell ref="B4:B5"/>
    <mergeCell ref="B6:B12"/>
    <mergeCell ref="O1:P1"/>
    <mergeCell ref="Q2:Q3"/>
    <mergeCell ref="R2:R3"/>
    <mergeCell ref="Q4:Q5"/>
    <mergeCell ref="R4:R5"/>
    <mergeCell ref="C6:C13"/>
    <mergeCell ref="H12:H13"/>
    <mergeCell ref="I4:I5"/>
    <mergeCell ref="G6:G7"/>
    <mergeCell ref="D11:E11"/>
    <mergeCell ref="D13:E13"/>
    <mergeCell ref="G12:G13"/>
    <mergeCell ref="F6:F13"/>
    <mergeCell ref="D6:E6"/>
    <mergeCell ref="D7:E7"/>
    <mergeCell ref="D8:E8"/>
    <mergeCell ref="D9:E9"/>
    <mergeCell ref="D10:E10"/>
    <mergeCell ref="D12:E12"/>
    <mergeCell ref="I6:I13"/>
    <mergeCell ref="K1:L1"/>
    <mergeCell ref="M2:M3"/>
    <mergeCell ref="N2:N3"/>
    <mergeCell ref="M4:M5"/>
    <mergeCell ref="N4:N5"/>
    <mergeCell ref="K6:K7"/>
    <mergeCell ref="L6:L7"/>
    <mergeCell ref="M6:M13"/>
    <mergeCell ref="N6:N13"/>
    <mergeCell ref="K12:K13"/>
    <mergeCell ref="L12:L13"/>
    <mergeCell ref="O6:O7"/>
    <mergeCell ref="P6:P7"/>
    <mergeCell ref="Q6:Q13"/>
    <mergeCell ref="R6:R13"/>
    <mergeCell ref="O12:O13"/>
    <mergeCell ref="P12:P13"/>
  </mergeCell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Kriteria!$A$1:$A$3</xm:f>
          </x14:formula1>
          <xm:sqref>H2:H6 H8:H12 L2:L6 L8:L12 P2:P6 P8:P12</xm:sqref>
        </x14:dataValidation>
        <x14:dataValidation type="list" allowBlank="1" showInputMessage="1" showErrorMessage="1">
          <x14:formula1>
            <xm:f>Kriteria!$A$8:$A$10</xm:f>
          </x14:formula1>
          <xm:sqref>J2:J6 N2:N6 R2:R6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5</vt:i4>
      </vt:variant>
    </vt:vector>
  </HeadingPairs>
  <TitlesOfParts>
    <vt:vector size="49" baseType="lpstr">
      <vt:lpstr>Data</vt:lpstr>
      <vt:lpstr>Kriteria</vt:lpstr>
      <vt:lpstr>Sheet1</vt:lpstr>
      <vt:lpstr>CATATAN</vt:lpstr>
      <vt:lpstr> </vt:lpstr>
      <vt:lpstr>01</vt:lpstr>
      <vt:lpstr>02</vt:lpstr>
      <vt:lpstr>03</vt:lpstr>
      <vt:lpstr>04</vt:lpstr>
      <vt:lpstr>05</vt:lpstr>
      <vt:lpstr>06</vt:lpstr>
      <vt:lpstr>07</vt:lpstr>
      <vt:lpstr>08</vt:lpstr>
      <vt:lpstr>09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REKAP</vt:lpstr>
      <vt:lpstr>Sheet3</vt:lpstr>
      <vt:lpstr>Sheet4</vt:lpstr>
      <vt:lpstr>Sheet2</vt:lpstr>
      <vt:lpstr>'33'!_Hlk60829634</vt:lpstr>
      <vt:lpstr>'20'!_Hlk87210057</vt:lpstr>
      <vt:lpstr>'12'!_Hlk87441376</vt:lpstr>
      <vt:lpstr>'12'!_Hlk87441433</vt:lpstr>
      <vt:lpstr>'13'!_Hlk87462430</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ismail - [2010]</dc:creator>
  <cp:lastModifiedBy>Wardha</cp:lastModifiedBy>
  <cp:lastPrinted>2024-07-22T07:34:14Z</cp:lastPrinted>
  <dcterms:created xsi:type="dcterms:W3CDTF">2023-09-23T12:44:18Z</dcterms:created>
  <dcterms:modified xsi:type="dcterms:W3CDTF">2025-08-17T03:39:36Z</dcterms:modified>
</cp:coreProperties>
</file>